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<sst xmlns="http://schemas.openxmlformats.org/spreadsheetml/2006/main" count="236" uniqueCount="202">
  <si>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</si>
  <si>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</si>
  <si>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</si>
  <si>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</si>
  <si>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</si>
  <si>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</si>
  <si>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</si>
  <si>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</si>
  <si>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</si>
  <si>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</si>
  <si>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</si>
  <si>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</si>
  <si>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</si>
  <si>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</si>
  <si>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</si>
  <si>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</si>
  <si>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</si>
  <si>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</si>
  <si>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</si>
  <si>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</si>
  <si>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</si>
  <si>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</si>
  <si>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</si>
  <si>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</si>
  <si>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</si>
  <si>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</si>
  <si>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</si>
  <si>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</si>
  <si>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</si>
  <si>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</si>
  <si>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</si>
  <si>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</si>
  <si>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</si>
  <si>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</si>
  <si>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</si>
  <si>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</si>
  <si>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</si>
  <si>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</si>
  <si>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</si>
  <si>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</si>
  <si>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</si>
  <si>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</si>
  <si>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</si>
  <si>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</si>
  <si>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</si>
  <si>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</si>
  <si>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</si>
  <si>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</si>
  <si>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</si>
  <si>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</si>
  <si>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</si>
  <si>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</si>
  <si>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</si>
  <si>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</si>
  <si>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</si>
  <si>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</si>
  <si>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</si>
  <si>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</si>
  <si>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</si>
  <si>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</si>
  <si>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</si>
  <si>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</si>
  <si>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</si>
  <si>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</si>
  <si>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</si>
  <si>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</si>
  <si>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</si>
  <si>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</si>
  <si>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</si>
  <si>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</si>
  <si>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</si>
  <si>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</si>
  <si>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</si>
  <si>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</si>
  <si>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</si>
  <si>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</si>
  <si>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</si>
  <si>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</si>
  <si>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</si>
  <si>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</si>
  <si>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</si>
  <si>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</si>
  <si>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</si>
  <si>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</si>
  <si>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</si>
  <si>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</si>
  <si>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</si>
  <si>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</si>
  <si>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</si>
  <si>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</si>
  <si>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</si>
  <si>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</si>
  <si>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</si>
  <si>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</si>
  <si>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</si>
  <si>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</si>
  <si>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</si>
  <si>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</si>
  <si>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</si>
  <si>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</si>
  <si>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</si>
  <si>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</si>
  <si>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</si>
  <si>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</si>
  <si>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</si>
  <si>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</si>
  <si>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</si>
  <si>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</si>
  <si>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</si>
  <si>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</si>
  <si>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</si>
  <si>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</si>
  <si>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</si>
  <si>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</si>
  <si>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</si>
  <si>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</si>
  <si>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</si>
  <si>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</si>
  <si>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</si>
  <si>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</si>
  <si>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</si>
  <si>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</si>
  <si>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</si>
  <si>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</si>
  <si>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</si>
  <si>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</si>
  <si>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</si>
  <si>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</si>
  <si>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</si>
  <si>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</si>
  <si>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</si>
  <si>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</si>
  <si>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</si>
  <si>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</si>
  <si>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</si>
  <si>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</si>
  <si>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</si>
  <si>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</si>
  <si>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</si>
  <si>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</si>
  <si>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</si>
  <si>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</si>
  <si>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</si>
  <si>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</si>
  <si>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</si>
  <si>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</si>
  <si>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</si>
  <si>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</si>
  <si>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</si>
  <si>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</si>
  <si>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</si>
  <si>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</si>
  <si>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</si>
  <si>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</si>
  <si>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</si>
  <si>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</si>
  <si>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</si>
  <si>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</si>
  <si>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</si>
  <si>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</si>
  <si>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</si>
  <si>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</si>
  <si>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</si>
  <si>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</si>
  <si>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</si>
  <si>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</si>
  <si>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</si>
  <si>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</si>
  <si>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</si>
  <si>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</si>
  <si>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</si>
  <si>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</si>
  <si>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</si>
  <si>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</si>
  <si>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</si>
  <si>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</si>
  <si>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</si>
  <si>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Mike Evans</t>
  </si>
  <si>
    <t>gabby</t>
  </si>
  <si>
    <t>Bob Jopson</t>
  </si>
  <si>
    <t>Ted Fortier</t>
  </si>
  <si>
    <t>Peter Fornabe</t>
  </si>
  <si>
    <t>Randy Pirette</t>
  </si>
  <si>
    <t>Chris Wolf</t>
  </si>
  <si>
    <t>Clay Halvorsen</t>
  </si>
  <si>
    <t>Peter Shearer</t>
  </si>
  <si>
    <t>John Sullivan</t>
  </si>
  <si>
    <t>Joe &amp; Tony</t>
  </si>
  <si>
    <t>Timmo Bessler</t>
  </si>
  <si>
    <t>Peter Simon</t>
  </si>
  <si>
    <t>Braden Rusreand</t>
  </si>
  <si>
    <t>Tony</t>
  </si>
  <si>
    <t>Eric Pelofsky</t>
  </si>
  <si>
    <t>Ash Wheaton</t>
  </si>
  <si>
    <t xml:space="preserve">Mark Goldsmith </t>
  </si>
  <si>
    <t>Ruth Goldsmith</t>
  </si>
  <si>
    <t>Blade 16 Double light (WS &lt; 123 kgs)</t>
  </si>
  <si>
    <t>Blade 16 Solo light (WS&lt; 119 kgs)</t>
  </si>
  <si>
    <t>F16-B2</t>
  </si>
  <si>
    <t>F16-B1</t>
  </si>
  <si>
    <t>Bill Raska</t>
  </si>
  <si>
    <t>dnf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</si>
</sst>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9" applyFont="1" applyFill="1" applyBorder="1" applyAlignment="1">
      <alignment horizontal="right"/>
      <protection/>
    </xf>
    <xf numFmtId="0" fontId="6" fillId="0" borderId="11" xfId="57" applyBorder="1">
      <alignment/>
      <protection/>
    </xf>
    <xf numFmtId="0" fontId="6" fillId="0" borderId="11" xfId="58" applyFont="1" applyBorder="1">
      <alignment/>
      <protection/>
    </xf>
    <xf numFmtId="2" fontId="8" fillId="0" borderId="12" xfId="42" applyNumberFormat="1" applyFont="1" applyBorder="1" applyAlignment="1" applyProtection="1">
      <alignment horizontal="center" vertical="top"/>
      <protection/>
    </xf>
    <xf numFmtId="0" fontId="6" fillId="0" borderId="11" xfId="58" applyBorder="1">
      <alignment/>
      <protection/>
    </xf>
    <xf numFmtId="3" fontId="26" fillId="22" borderId="11" xfId="59" applyNumberFormat="1" applyFont="1" applyFill="1" applyBorder="1" applyAlignment="1">
      <alignment horizontal="right"/>
      <protection/>
    </xf>
    <xf numFmtId="0" fontId="6" fillId="0" borderId="11" xfId="58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1" xfId="57" applyFont="1" applyBorder="1">
      <alignment/>
      <protection/>
    </xf>
    <xf numFmtId="0" fontId="6" fillId="0" borderId="0" xfId="57" applyBorder="1">
      <alignment/>
      <protection/>
    </xf>
    <xf numFmtId="0" fontId="6" fillId="0" borderId="0" xfId="58" applyFont="1" applyBorder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5"/>
  <sheetViews>
    <sheetView tabSelected="1" workbookViewId="0" topLeftCell="A1">
      <selection activeCell="B2" sqref="B2:T14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9.00390625" style="41" bestFit="1" customWidth="1"/>
    <col min="4" max="4" width="20.7109375" style="41" bestFit="1" customWidth="1"/>
    <col min="5" max="5" width="9.00390625" style="42" bestFit="1" customWidth="1"/>
    <col min="6" max="6" width="8.8515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2" t="s">
        <v>127</v>
      </c>
      <c r="Q1" s="72"/>
      <c r="R1" s="72"/>
      <c r="S1" s="72"/>
      <c r="T1" s="72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.75">
      <c r="A3" s="52">
        <v>1</v>
      </c>
      <c r="B3" s="66">
        <v>1</v>
      </c>
      <c r="C3" s="48" t="s">
        <v>177</v>
      </c>
      <c r="D3" s="50" t="s">
        <v>178</v>
      </c>
      <c r="E3" s="50">
        <v>115341</v>
      </c>
      <c r="F3" s="48" t="s">
        <v>17</v>
      </c>
      <c r="G3" s="39"/>
      <c r="H3" s="26"/>
      <c r="I3" s="26"/>
      <c r="J3" s="26" t="e">
        <f aca="true" t="shared" si="0" ref="J3:J14">IF(OR(F3="",K3="nl"),"",IF(L3&lt;70,"L4",IF(L3&lt;80,"L3",IF(L3&lt;90,"L2",IF(L3&lt;100,"L1",IF(L3&gt;130,"H3",IF(L3&gt;120,"H2",IF(L3&gt;110,"H1",""))))))))</f>
        <v>#DIV/0!</v>
      </c>
      <c r="K3" s="26">
        <f>IF(F3="","",INDEX(SCHRS!$A$1:J$24,MATCH(F3,SCHRS!$B$1:$B$24,0),3))</f>
        <v>0</v>
      </c>
      <c r="L3" s="35" t="e">
        <f aca="true" t="shared" si="1" ref="L3:L14">IF(F3="","",IF(K3="nl",100,100*G3/K3))</f>
        <v>#DIV/0!</v>
      </c>
      <c r="M3" s="36">
        <f>IF(F3="","",INDEX(SCHRS!$A$1:$J$24,MATCH(F3,SCHRS!$B$1:$B$24,0),$D$1+5))</f>
        <v>1.218</v>
      </c>
      <c r="N3" s="36">
        <v>1</v>
      </c>
      <c r="O3" s="36">
        <f aca="true" t="shared" si="2" ref="O3:O14">IF(F3="","",M3*N3)</f>
        <v>1.218</v>
      </c>
      <c r="P3" s="37">
        <v>2</v>
      </c>
      <c r="Q3" s="46">
        <v>10</v>
      </c>
      <c r="R3" s="51">
        <v>45</v>
      </c>
      <c r="S3" s="38">
        <f aca="true" t="shared" si="3" ref="S3:S14">IF(R3="","",IF(TYPE(R3)=2,R3,(P3*60+Q3+(R3/60))))</f>
        <v>130.75</v>
      </c>
      <c r="T3" s="38">
        <f aca="true" t="shared" si="4" ref="T3:T14">IF(S3="","",IF(TYPE(R3)=2,S3,S3/(O3)))</f>
        <v>107.34811165845649</v>
      </c>
    </row>
    <row r="4" spans="1:20" ht="15.75">
      <c r="A4" s="52">
        <v>2</v>
      </c>
      <c r="B4" s="66">
        <v>2</v>
      </c>
      <c r="C4" s="48" t="s">
        <v>179</v>
      </c>
      <c r="D4" s="48"/>
      <c r="E4" s="50">
        <v>6954</v>
      </c>
      <c r="F4" s="48" t="s">
        <v>18</v>
      </c>
      <c r="G4" s="39"/>
      <c r="H4" s="26"/>
      <c r="I4" s="26"/>
      <c r="J4" s="26" t="e">
        <f t="shared" si="0"/>
        <v>#DIV/0!</v>
      </c>
      <c r="K4" s="26">
        <f>IF(F4="","",INDEX(SCHRS!$A$1:J$24,MATCH(F4,SCHRS!$B$1:$B$24,0),3))</f>
        <v>0</v>
      </c>
      <c r="L4" s="35" t="e">
        <f t="shared" si="1"/>
        <v>#DIV/0!</v>
      </c>
      <c r="M4" s="36">
        <f>IF(F4="","",INDEX(SCHRS!$A$1:$J$24,MATCH(F4,SCHRS!$B$1:$B$24,0),$D$1+5))</f>
        <v>1.219</v>
      </c>
      <c r="N4" s="36">
        <v>1</v>
      </c>
      <c r="O4" s="36">
        <f t="shared" si="2"/>
        <v>1.219</v>
      </c>
      <c r="P4" s="37">
        <v>2</v>
      </c>
      <c r="Q4" s="46">
        <v>17</v>
      </c>
      <c r="R4" s="51">
        <v>51</v>
      </c>
      <c r="S4" s="38">
        <f t="shared" si="3"/>
        <v>137.85</v>
      </c>
      <c r="T4" s="38">
        <f t="shared" si="4"/>
        <v>113.08449548810499</v>
      </c>
    </row>
    <row r="5" spans="1:20" ht="15.75">
      <c r="A5" s="52">
        <v>3</v>
      </c>
      <c r="B5" s="66">
        <v>3</v>
      </c>
      <c r="C5" s="48" t="s">
        <v>180</v>
      </c>
      <c r="D5" s="50"/>
      <c r="E5" s="50">
        <v>316</v>
      </c>
      <c r="F5" s="48" t="s">
        <v>18</v>
      </c>
      <c r="G5" s="39"/>
      <c r="H5" s="26"/>
      <c r="I5" s="26"/>
      <c r="J5" s="26" t="e">
        <f t="shared" si="0"/>
        <v>#DIV/0!</v>
      </c>
      <c r="K5" s="26">
        <f>IF(F5="","",INDEX(SCHRS!$A$1:J$24,MATCH(F5,SCHRS!$B$1:$B$24,0),3))</f>
        <v>0</v>
      </c>
      <c r="L5" s="35" t="e">
        <f t="shared" si="1"/>
        <v>#DIV/0!</v>
      </c>
      <c r="M5" s="36">
        <f>IF(F5="","",INDEX(SCHRS!$A$1:$J$24,MATCH(F5,SCHRS!$B$1:$B$24,0),$D$1+5))</f>
        <v>1.219</v>
      </c>
      <c r="N5" s="36">
        <v>1</v>
      </c>
      <c r="O5" s="36">
        <f t="shared" si="2"/>
        <v>1.219</v>
      </c>
      <c r="P5" s="37">
        <v>2</v>
      </c>
      <c r="Q5" s="46">
        <v>28</v>
      </c>
      <c r="R5" s="51">
        <v>17</v>
      </c>
      <c r="S5" s="38">
        <f t="shared" si="3"/>
        <v>148.28333333333333</v>
      </c>
      <c r="T5" s="38">
        <f t="shared" si="4"/>
        <v>121.64342357123324</v>
      </c>
    </row>
    <row r="6" spans="1:20" ht="15.75">
      <c r="A6" s="52">
        <v>5</v>
      </c>
      <c r="B6" s="66">
        <v>4</v>
      </c>
      <c r="C6" s="48" t="s">
        <v>183</v>
      </c>
      <c r="D6" s="50" t="s">
        <v>184</v>
      </c>
      <c r="E6" s="50">
        <v>114327</v>
      </c>
      <c r="F6" s="71" t="s">
        <v>17</v>
      </c>
      <c r="G6" s="39"/>
      <c r="H6" s="26"/>
      <c r="I6" s="26"/>
      <c r="J6" s="26" t="e">
        <f t="shared" si="0"/>
        <v>#DIV/0!</v>
      </c>
      <c r="K6" s="26">
        <f>IF(F6="","",INDEX(SCHRS!$A$1:J$24,MATCH(F6,SCHRS!$B$1:$B$24,0),3))</f>
        <v>0</v>
      </c>
      <c r="L6" s="35" t="e">
        <f t="shared" si="1"/>
        <v>#DIV/0!</v>
      </c>
      <c r="M6" s="36">
        <f>IF(F6="","",INDEX(SCHRS!$A$1:$J$24,MATCH(F6,SCHRS!$B$1:$B$24,0),$D$1+5))</f>
        <v>1.218</v>
      </c>
      <c r="N6" s="36">
        <v>1</v>
      </c>
      <c r="O6" s="36">
        <f t="shared" si="2"/>
        <v>1.218</v>
      </c>
      <c r="P6" s="37">
        <v>2</v>
      </c>
      <c r="Q6" s="46">
        <v>31</v>
      </c>
      <c r="R6" s="51">
        <v>37</v>
      </c>
      <c r="S6" s="38">
        <f t="shared" si="3"/>
        <v>151.61666666666667</v>
      </c>
      <c r="T6" s="38">
        <f t="shared" si="4"/>
        <v>124.480021893815</v>
      </c>
    </row>
    <row r="7" spans="1:20" ht="15.75">
      <c r="A7" s="52">
        <v>6</v>
      </c>
      <c r="B7" s="66">
        <v>5</v>
      </c>
      <c r="C7" s="48" t="s">
        <v>185</v>
      </c>
      <c r="D7" s="50"/>
      <c r="E7" s="50">
        <v>127</v>
      </c>
      <c r="F7" s="48" t="s">
        <v>167</v>
      </c>
      <c r="G7" s="39"/>
      <c r="H7" s="26"/>
      <c r="I7" s="26"/>
      <c r="J7" s="26" t="e">
        <f t="shared" si="0"/>
        <v>#DIV/0!</v>
      </c>
      <c r="K7" s="26">
        <f>IF(F7="","",INDEX(SCHRS!$A$1:J$24,MATCH(F7,SCHRS!$B$1:$B$24,0),3))</f>
        <v>0</v>
      </c>
      <c r="L7" s="35" t="e">
        <f t="shared" si="1"/>
        <v>#DIV/0!</v>
      </c>
      <c r="M7" s="36">
        <f>IF(F7="","",INDEX(SCHRS!$A$1:$J$24,MATCH(F7,SCHRS!$B$1:$B$24,0),$D$1+5))</f>
        <v>1.077</v>
      </c>
      <c r="N7" s="36">
        <v>1</v>
      </c>
      <c r="O7" s="36">
        <f t="shared" si="2"/>
        <v>1.077</v>
      </c>
      <c r="P7" s="37">
        <v>2</v>
      </c>
      <c r="Q7" s="46">
        <v>17</v>
      </c>
      <c r="R7" s="51">
        <v>24</v>
      </c>
      <c r="S7" s="38">
        <f t="shared" si="3"/>
        <v>137.4</v>
      </c>
      <c r="T7" s="38">
        <f t="shared" si="4"/>
        <v>127.5766016713092</v>
      </c>
    </row>
    <row r="8" spans="1:20" ht="15.75">
      <c r="A8" s="52">
        <v>7</v>
      </c>
      <c r="B8" s="66">
        <v>6</v>
      </c>
      <c r="C8" s="48" t="s">
        <v>186</v>
      </c>
      <c r="D8" s="50" t="s">
        <v>187</v>
      </c>
      <c r="E8" s="50">
        <v>350</v>
      </c>
      <c r="F8" s="48" t="s">
        <v>13</v>
      </c>
      <c r="G8" s="39"/>
      <c r="H8" s="26"/>
      <c r="I8" s="26"/>
      <c r="J8" s="26" t="e">
        <f t="shared" si="0"/>
        <v>#DIV/0!</v>
      </c>
      <c r="K8" s="26">
        <f>IF(F8="","",INDEX(SCHRS!$A$1:J$24,MATCH(F8,SCHRS!$B$1:$B$24,0),3))</f>
        <v>0</v>
      </c>
      <c r="L8" s="35" t="e">
        <f t="shared" si="1"/>
        <v>#DIV/0!</v>
      </c>
      <c r="M8" s="36">
        <f>IF(F8="","",INDEX(SCHRS!$A$1:$J$24,MATCH(F8,SCHRS!$B$1:$B$24,0),$D$1+5))</f>
        <v>1.1298076923076923</v>
      </c>
      <c r="N8" s="36">
        <v>1</v>
      </c>
      <c r="O8" s="36">
        <f t="shared" si="2"/>
        <v>1.1298076923076923</v>
      </c>
      <c r="P8" s="37">
        <v>2</v>
      </c>
      <c r="Q8" s="46">
        <v>33</v>
      </c>
      <c r="R8" s="51">
        <v>38</v>
      </c>
      <c r="S8" s="38">
        <f t="shared" si="3"/>
        <v>153.63333333333333</v>
      </c>
      <c r="T8" s="38">
        <f t="shared" si="4"/>
        <v>135.9818439716312</v>
      </c>
    </row>
    <row r="9" spans="1:20" ht="15.75">
      <c r="A9" s="52">
        <v>4</v>
      </c>
      <c r="B9" s="66">
        <v>7</v>
      </c>
      <c r="C9" s="48" t="s">
        <v>181</v>
      </c>
      <c r="D9" s="50" t="s">
        <v>182</v>
      </c>
      <c r="E9" s="50">
        <v>732</v>
      </c>
      <c r="F9" s="26" t="s">
        <v>198</v>
      </c>
      <c r="G9" s="39"/>
      <c r="H9" s="26"/>
      <c r="I9" s="26"/>
      <c r="J9" s="26" t="e">
        <f t="shared" si="0"/>
        <v>#DIV/0!</v>
      </c>
      <c r="K9" s="26">
        <f>IF(F9="","",INDEX(SCHRS!$A$1:J$24,MATCH(F9,SCHRS!$B$1:$B$24,0),3))</f>
        <v>0</v>
      </c>
      <c r="L9" s="35" t="e">
        <f t="shared" si="1"/>
        <v>#DIV/0!</v>
      </c>
      <c r="M9" s="36">
        <f>IF(F9="","",INDEX(SCHRS!$A$1:$J$24,MATCH(F9,SCHRS!$B$1:$B$24,0),$D$1+5))</f>
        <v>1.022</v>
      </c>
      <c r="N9" s="36">
        <v>1</v>
      </c>
      <c r="O9" s="36">
        <f t="shared" si="2"/>
        <v>1.022</v>
      </c>
      <c r="P9" s="37">
        <v>2</v>
      </c>
      <c r="Q9" s="46">
        <v>31</v>
      </c>
      <c r="R9" s="51">
        <v>5</v>
      </c>
      <c r="S9" s="38">
        <f t="shared" si="3"/>
        <v>151.08333333333334</v>
      </c>
      <c r="T9" s="38">
        <f t="shared" si="4"/>
        <v>147.83105022831052</v>
      </c>
    </row>
    <row r="10" spans="1:20" ht="15.75">
      <c r="A10" s="52">
        <v>8</v>
      </c>
      <c r="B10" s="66">
        <v>8</v>
      </c>
      <c r="C10" s="47" t="s">
        <v>188</v>
      </c>
      <c r="D10" s="47" t="s">
        <v>189</v>
      </c>
      <c r="E10" s="50">
        <v>5</v>
      </c>
      <c r="F10" s="48" t="s">
        <v>12</v>
      </c>
      <c r="G10" s="39"/>
      <c r="H10" s="26"/>
      <c r="I10" s="26"/>
      <c r="J10" s="26" t="e">
        <f t="shared" si="0"/>
        <v>#DIV/0!</v>
      </c>
      <c r="K10" s="26">
        <f>IF(F10="","",INDEX(SCHRS!$A$1:J$24,MATCH(F10,SCHRS!$B$1:$B$24,0),3))</f>
        <v>0</v>
      </c>
      <c r="L10" s="35" t="e">
        <f t="shared" si="1"/>
        <v>#DIV/0!</v>
      </c>
      <c r="M10" s="36">
        <f>IF(F10="","",INDEX(SCHRS!$A$1:$J$24,MATCH(F10,SCHRS!$B$1:$B$24,0),$D$1+5))</f>
        <v>1</v>
      </c>
      <c r="N10" s="36">
        <v>1</v>
      </c>
      <c r="O10" s="36">
        <f t="shared" si="2"/>
        <v>1</v>
      </c>
      <c r="P10" s="37">
        <v>2</v>
      </c>
      <c r="Q10" s="46">
        <v>31</v>
      </c>
      <c r="R10" s="51">
        <v>40</v>
      </c>
      <c r="S10" s="38">
        <f t="shared" si="3"/>
        <v>151.66666666666666</v>
      </c>
      <c r="T10" s="38">
        <f t="shared" si="4"/>
        <v>151.66666666666666</v>
      </c>
    </row>
    <row r="11" spans="1:20" ht="15.75">
      <c r="A11" s="52">
        <v>9</v>
      </c>
      <c r="B11" s="66">
        <v>9</v>
      </c>
      <c r="C11" s="47" t="s">
        <v>190</v>
      </c>
      <c r="D11" s="47" t="s">
        <v>191</v>
      </c>
      <c r="E11" s="50">
        <v>58198</v>
      </c>
      <c r="F11" s="48" t="s">
        <v>17</v>
      </c>
      <c r="G11" s="39"/>
      <c r="H11" s="26"/>
      <c r="I11" s="26"/>
      <c r="J11" s="26" t="e">
        <f>IF(OR(F11="",K11="nl"),"",IF(L11&lt;70,"L4",IF(L11&lt;80,"L3",IF(L11&lt;90,"L2",IF(L11&lt;100,"L1",IF(L11&gt;130,"H3",IF(L11&gt;120,"H2",IF(L11&gt;110,"H1",""))))))))</f>
        <v>#DIV/0!</v>
      </c>
      <c r="K11" s="26">
        <f>IF(F11="","",INDEX(SCHRS!$A$1:J$24,MATCH(F11,SCHRS!$B$1:$B$24,0),3))</f>
        <v>0</v>
      </c>
      <c r="L11" s="35" t="e">
        <f>IF(F11="","",IF(K11="nl",100,100*G11/K11))</f>
        <v>#DIV/0!</v>
      </c>
      <c r="M11" s="36">
        <f>IF(F11="","",INDEX(SCHRS!$A$1:$J$24,MATCH(F11,SCHRS!$B$1:$B$24,0),$D$1+5))</f>
        <v>1.218</v>
      </c>
      <c r="N11" s="36">
        <v>1</v>
      </c>
      <c r="O11" s="36">
        <f>IF(F11="","",M11*N11)</f>
        <v>1.218</v>
      </c>
      <c r="P11" s="37">
        <v>3</v>
      </c>
      <c r="Q11" s="46">
        <v>28</v>
      </c>
      <c r="R11" s="51">
        <v>41</v>
      </c>
      <c r="S11" s="38">
        <f>IF(R11="","",IF(TYPE(R11)=2,R11,(P11*60+Q11+(R11/60))))</f>
        <v>208.68333333333334</v>
      </c>
      <c r="T11" s="38">
        <f>IF(S11="","",IF(TYPE(R11)=2,S11,S11/(O11)))</f>
        <v>171.3327859879584</v>
      </c>
    </row>
    <row r="12" spans="1:20" ht="15.75">
      <c r="A12" s="52">
        <v>13</v>
      </c>
      <c r="B12" s="66">
        <v>13</v>
      </c>
      <c r="C12" s="69" t="s">
        <v>200</v>
      </c>
      <c r="D12" s="47"/>
      <c r="E12" s="50">
        <v>356</v>
      </c>
      <c r="F12" s="26" t="s">
        <v>161</v>
      </c>
      <c r="G12" s="39"/>
      <c r="H12" s="26"/>
      <c r="I12" s="26"/>
      <c r="J12" s="26" t="e">
        <f>IF(OR(F12="",K12="nl"),"",IF(L12&lt;70,"L4",IF(L12&lt;80,"L3",IF(L12&lt;90,"L2",IF(L12&lt;100,"L1",IF(L12&gt;130,"H3",IF(L12&gt;120,"H2",IF(L12&gt;110,"H1",""))))))))</f>
        <v>#DIV/0!</v>
      </c>
      <c r="K12" s="26">
        <f>IF(F12="","",INDEX(SCHRS!$A$1:J$24,MATCH(F12,SCHRS!$B$1:$B$24,0),3))</f>
        <v>0</v>
      </c>
      <c r="L12" s="35" t="e">
        <f>IF(F12="","",IF(K12="nl",100,100*G12/K12))</f>
        <v>#DIV/0!</v>
      </c>
      <c r="M12" s="36">
        <f>IF(F12="","",INDEX(SCHRS!$A$1:$J$24,MATCH(F12,SCHRS!$B$1:$B$24,0),$D$1+5))</f>
        <v>1.065</v>
      </c>
      <c r="N12" s="36">
        <v>1</v>
      </c>
      <c r="O12" s="36">
        <f>IF(F12="","",M12*N12)</f>
        <v>1.065</v>
      </c>
      <c r="P12" s="37"/>
      <c r="Q12" s="46"/>
      <c r="R12" s="51" t="s">
        <v>201</v>
      </c>
      <c r="S12" s="38" t="str">
        <f>IF(R12="","",IF(TYPE(R12)=2,R12,(P12*60+Q12+(R12/60))))</f>
        <v>dnf</v>
      </c>
      <c r="T12" s="38" t="str">
        <f>IF(S12="","",IF(TYPE(R12)=2,S12,S12/(O12)))</f>
        <v>dnf</v>
      </c>
    </row>
    <row r="13" spans="1:20" ht="15.75">
      <c r="A13" s="52">
        <v>13</v>
      </c>
      <c r="B13" s="66">
        <v>13</v>
      </c>
      <c r="C13" s="47" t="s">
        <v>192</v>
      </c>
      <c r="D13" s="70" t="s">
        <v>193</v>
      </c>
      <c r="E13" s="50">
        <v>66304</v>
      </c>
      <c r="F13" s="48" t="s">
        <v>17</v>
      </c>
      <c r="G13" s="39"/>
      <c r="H13" s="26"/>
      <c r="I13" s="26"/>
      <c r="J13" s="26" t="e">
        <f>IF(OR(F13="",K13="nl"),"",IF(L13&lt;70,"L4",IF(L13&lt;80,"L3",IF(L13&lt;90,"L2",IF(L13&lt;100,"L1",IF(L13&gt;130,"H3",IF(L13&gt;120,"H2",IF(L13&gt;110,"H1",""))))))))</f>
        <v>#DIV/0!</v>
      </c>
      <c r="K13" s="26">
        <f>IF(F13="","",INDEX(SCHRS!$A$1:J$24,MATCH(F13,SCHRS!$B$1:$B$24,0),3))</f>
        <v>0</v>
      </c>
      <c r="L13" s="35" t="e">
        <f>IF(F13="","",IF(K13="nl",100,100*G13/K13))</f>
        <v>#DIV/0!</v>
      </c>
      <c r="M13" s="36">
        <f>IF(F13="","",INDEX(SCHRS!$A$1:$J$24,MATCH(F13,SCHRS!$B$1:$B$24,0),$D$1+5))</f>
        <v>1.218</v>
      </c>
      <c r="N13" s="36">
        <v>1</v>
      </c>
      <c r="O13" s="36">
        <f>IF(F13="","",M13*N13)</f>
        <v>1.218</v>
      </c>
      <c r="P13" s="37"/>
      <c r="Q13" s="46"/>
      <c r="R13" s="51" t="s">
        <v>201</v>
      </c>
      <c r="S13" s="38" t="str">
        <f>IF(R13="","",IF(TYPE(R13)=2,R13,(P13*60+Q13+(R13/60))))</f>
        <v>dnf</v>
      </c>
      <c r="T13" s="38" t="str">
        <f>IF(S13="","",IF(TYPE(R13)=2,S13,S13/(O13)))</f>
        <v>dnf</v>
      </c>
    </row>
    <row r="14" spans="1:20" ht="15.75">
      <c r="A14" s="52">
        <v>13</v>
      </c>
      <c r="B14" s="66">
        <v>13</v>
      </c>
      <c r="C14" s="47" t="s">
        <v>194</v>
      </c>
      <c r="D14" s="47" t="s">
        <v>195</v>
      </c>
      <c r="E14" s="50">
        <v>90152</v>
      </c>
      <c r="F14" s="48" t="s">
        <v>17</v>
      </c>
      <c r="G14" s="39"/>
      <c r="H14" s="26"/>
      <c r="I14" s="26"/>
      <c r="J14" s="26" t="e">
        <f t="shared" si="0"/>
        <v>#DIV/0!</v>
      </c>
      <c r="K14" s="26">
        <f>IF(F14="","",INDEX(SCHRS!$A$1:J$24,MATCH(F14,SCHRS!$B$1:$B$24,0),3))</f>
        <v>0</v>
      </c>
      <c r="L14" s="35" t="e">
        <f t="shared" si="1"/>
        <v>#DIV/0!</v>
      </c>
      <c r="M14" s="36">
        <f>IF(F14="","",INDEX(SCHRS!$A$1:$J$24,MATCH(F14,SCHRS!$B$1:$B$24,0),$D$1+5))</f>
        <v>1.218</v>
      </c>
      <c r="N14" s="36">
        <v>1</v>
      </c>
      <c r="O14" s="36">
        <f t="shared" si="2"/>
        <v>1.218</v>
      </c>
      <c r="P14" s="37"/>
      <c r="Q14" s="46"/>
      <c r="R14" s="51" t="s">
        <v>201</v>
      </c>
      <c r="S14" s="38" t="str">
        <f t="shared" si="3"/>
        <v>dnf</v>
      </c>
      <c r="T14" s="38" t="str">
        <f t="shared" si="4"/>
        <v>dnf</v>
      </c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  <row r="22" ht="15">
      <c r="B22" s="41"/>
    </row>
    <row r="23" ht="15">
      <c r="B23" s="41"/>
    </row>
    <row r="24" ht="15">
      <c r="B24" s="41"/>
    </row>
    <row r="25" ht="15">
      <c r="B25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3" t="s">
        <v>92</v>
      </c>
      <c r="C1" s="73"/>
      <c r="D1" s="73"/>
      <c r="E1" s="73"/>
      <c r="F1" s="73"/>
      <c r="G1" s="73"/>
      <c r="H1" s="73"/>
      <c r="I1" s="73"/>
      <c r="J1" s="73"/>
      <c r="K1" s="73" t="s">
        <v>128</v>
      </c>
      <c r="L1" s="73"/>
      <c r="M1" s="73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D4" sqref="D4:D15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175</v>
      </c>
    </row>
    <row r="2" ht="15.75">
      <c r="A2" s="59" t="s">
        <v>176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24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174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151</v>
      </c>
      <c r="B2" s="59" t="s">
        <v>152</v>
      </c>
      <c r="D2" s="59">
        <v>1</v>
      </c>
      <c r="E2" s="65">
        <v>0.981</v>
      </c>
      <c r="F2" s="61">
        <f aca="true" t="shared" si="0" ref="F2:J24">E2</f>
        <v>0.981</v>
      </c>
      <c r="G2" s="61">
        <f t="shared" si="0"/>
        <v>0.981</v>
      </c>
      <c r="H2" s="61">
        <f t="shared" si="0"/>
        <v>0.981</v>
      </c>
      <c r="I2" s="61">
        <f t="shared" si="0"/>
        <v>0.981</v>
      </c>
      <c r="J2" s="61">
        <f t="shared" si="0"/>
        <v>0.981</v>
      </c>
    </row>
    <row r="3" spans="1:10" ht="15">
      <c r="A3" s="59" t="s">
        <v>150</v>
      </c>
      <c r="B3" s="59" t="s">
        <v>11</v>
      </c>
      <c r="D3" s="59">
        <v>1</v>
      </c>
      <c r="E3" s="65">
        <v>1.026</v>
      </c>
      <c r="F3" s="61">
        <f aca="true" t="shared" si="1" ref="F3:J4">E3</f>
        <v>1.026</v>
      </c>
      <c r="G3" s="61">
        <f t="shared" si="1"/>
        <v>1.026</v>
      </c>
      <c r="H3" s="61">
        <f t="shared" si="1"/>
        <v>1.026</v>
      </c>
      <c r="I3" s="61">
        <f t="shared" si="1"/>
        <v>1.026</v>
      </c>
      <c r="J3" s="61">
        <f t="shared" si="1"/>
        <v>1.026</v>
      </c>
    </row>
    <row r="4" spans="1:12" ht="15">
      <c r="A4" s="59" t="s">
        <v>149</v>
      </c>
      <c r="B4" s="59" t="s">
        <v>13</v>
      </c>
      <c r="E4" s="64">
        <f>K4/L4</f>
        <v>1.1298076923076923</v>
      </c>
      <c r="F4" s="61">
        <f t="shared" si="1"/>
        <v>1.1298076923076923</v>
      </c>
      <c r="G4" s="61">
        <f t="shared" si="1"/>
        <v>1.1298076923076923</v>
      </c>
      <c r="H4" s="61">
        <f t="shared" si="1"/>
        <v>1.1298076923076923</v>
      </c>
      <c r="I4" s="61">
        <f t="shared" si="1"/>
        <v>1.1298076923076923</v>
      </c>
      <c r="J4" s="61">
        <f t="shared" si="1"/>
        <v>1.1298076923076923</v>
      </c>
      <c r="K4" s="63">
        <v>70.5</v>
      </c>
      <c r="L4" s="59">
        <v>62.4</v>
      </c>
    </row>
    <row r="5" spans="1:10" ht="15">
      <c r="A5" s="59" t="s">
        <v>141</v>
      </c>
      <c r="B5" s="59" t="s">
        <v>12</v>
      </c>
      <c r="D5" s="59">
        <v>2</v>
      </c>
      <c r="E5" s="65">
        <v>1</v>
      </c>
      <c r="F5" s="61">
        <f t="shared" si="0"/>
        <v>1</v>
      </c>
      <c r="G5" s="61">
        <f t="shared" si="0"/>
        <v>1</v>
      </c>
      <c r="H5" s="61">
        <f t="shared" si="0"/>
        <v>1</v>
      </c>
      <c r="I5" s="61">
        <f t="shared" si="0"/>
        <v>1</v>
      </c>
      <c r="J5" s="61">
        <f t="shared" si="0"/>
        <v>1</v>
      </c>
    </row>
    <row r="6" spans="1:10" ht="15">
      <c r="A6" s="59" t="s">
        <v>162</v>
      </c>
      <c r="B6" s="59" t="s">
        <v>163</v>
      </c>
      <c r="D6" s="59">
        <v>2</v>
      </c>
      <c r="E6" s="65">
        <v>1.05</v>
      </c>
      <c r="F6" s="61">
        <f t="shared" si="0"/>
        <v>1.05</v>
      </c>
      <c r="G6" s="61">
        <f t="shared" si="0"/>
        <v>1.05</v>
      </c>
      <c r="H6" s="61">
        <f t="shared" si="0"/>
        <v>1.05</v>
      </c>
      <c r="I6" s="61">
        <f t="shared" si="0"/>
        <v>1.05</v>
      </c>
      <c r="J6" s="61">
        <f t="shared" si="0"/>
        <v>1.05</v>
      </c>
    </row>
    <row r="7" spans="1:10" ht="15">
      <c r="A7" s="59" t="s">
        <v>160</v>
      </c>
      <c r="B7" s="59" t="s">
        <v>161</v>
      </c>
      <c r="D7" s="59">
        <v>1</v>
      </c>
      <c r="E7" s="65">
        <v>1.065</v>
      </c>
      <c r="F7" s="61">
        <f t="shared" si="0"/>
        <v>1.065</v>
      </c>
      <c r="G7" s="61">
        <f t="shared" si="0"/>
        <v>1.065</v>
      </c>
      <c r="H7" s="61">
        <f t="shared" si="0"/>
        <v>1.065</v>
      </c>
      <c r="I7" s="61">
        <f t="shared" si="0"/>
        <v>1.065</v>
      </c>
      <c r="J7" s="61">
        <f t="shared" si="0"/>
        <v>1.065</v>
      </c>
    </row>
    <row r="8" spans="1:10" ht="15">
      <c r="A8" s="59" t="s">
        <v>14</v>
      </c>
      <c r="B8" s="59" t="s">
        <v>15</v>
      </c>
      <c r="D8" s="59">
        <v>1</v>
      </c>
      <c r="E8" s="65">
        <v>1.438</v>
      </c>
      <c r="F8" s="61">
        <f t="shared" si="0"/>
        <v>1.438</v>
      </c>
      <c r="G8" s="61">
        <f t="shared" si="0"/>
        <v>1.438</v>
      </c>
      <c r="H8" s="61">
        <f t="shared" si="0"/>
        <v>1.438</v>
      </c>
      <c r="I8" s="61">
        <f t="shared" si="0"/>
        <v>1.438</v>
      </c>
      <c r="J8" s="61">
        <f t="shared" si="0"/>
        <v>1.438</v>
      </c>
    </row>
    <row r="9" spans="1:10" ht="15">
      <c r="A9" s="59" t="s">
        <v>16</v>
      </c>
      <c r="B9" s="59" t="s">
        <v>17</v>
      </c>
      <c r="D9" s="59">
        <v>2</v>
      </c>
      <c r="E9" s="65">
        <v>1.218</v>
      </c>
      <c r="F9" s="61">
        <f t="shared" si="0"/>
        <v>1.218</v>
      </c>
      <c r="G9" s="61">
        <f t="shared" si="0"/>
        <v>1.218</v>
      </c>
      <c r="H9" s="61">
        <f t="shared" si="0"/>
        <v>1.218</v>
      </c>
      <c r="I9" s="61">
        <f t="shared" si="0"/>
        <v>1.218</v>
      </c>
      <c r="J9" s="61">
        <f t="shared" si="0"/>
        <v>1.218</v>
      </c>
    </row>
    <row r="10" spans="1:10" ht="15">
      <c r="A10" s="59" t="s">
        <v>172</v>
      </c>
      <c r="B10" s="59" t="s">
        <v>173</v>
      </c>
      <c r="D10" s="59">
        <v>1</v>
      </c>
      <c r="E10" s="64">
        <v>1.117</v>
      </c>
      <c r="F10" s="61">
        <f t="shared" si="0"/>
        <v>1.117</v>
      </c>
      <c r="G10" s="61">
        <f t="shared" si="0"/>
        <v>1.117</v>
      </c>
      <c r="H10" s="61">
        <f t="shared" si="0"/>
        <v>1.117</v>
      </c>
      <c r="I10" s="61">
        <f t="shared" si="0"/>
        <v>1.117</v>
      </c>
      <c r="J10" s="61">
        <f t="shared" si="0"/>
        <v>1.117</v>
      </c>
    </row>
    <row r="11" spans="1:10" ht="15">
      <c r="A11" s="59" t="s">
        <v>170</v>
      </c>
      <c r="B11" s="59" t="s">
        <v>171</v>
      </c>
      <c r="D11" s="59">
        <v>2</v>
      </c>
      <c r="E11" s="65">
        <v>1.151</v>
      </c>
      <c r="F11" s="61">
        <f t="shared" si="0"/>
        <v>1.151</v>
      </c>
      <c r="G11" s="61">
        <f t="shared" si="0"/>
        <v>1.151</v>
      </c>
      <c r="H11" s="61">
        <f t="shared" si="0"/>
        <v>1.151</v>
      </c>
      <c r="I11" s="61">
        <f t="shared" si="0"/>
        <v>1.151</v>
      </c>
      <c r="J11" s="61">
        <f t="shared" si="0"/>
        <v>1.151</v>
      </c>
    </row>
    <row r="12" spans="1:10" ht="15">
      <c r="A12" s="59" t="s">
        <v>165</v>
      </c>
      <c r="B12" s="59" t="s">
        <v>18</v>
      </c>
      <c r="D12" s="59">
        <v>1</v>
      </c>
      <c r="E12" s="65">
        <v>1.219</v>
      </c>
      <c r="F12" s="61">
        <f t="shared" si="0"/>
        <v>1.219</v>
      </c>
      <c r="G12" s="61">
        <f t="shared" si="0"/>
        <v>1.219</v>
      </c>
      <c r="H12" s="61">
        <f t="shared" si="0"/>
        <v>1.219</v>
      </c>
      <c r="I12" s="61">
        <f t="shared" si="0"/>
        <v>1.219</v>
      </c>
      <c r="J12" s="61">
        <f t="shared" si="0"/>
        <v>1.219</v>
      </c>
    </row>
    <row r="13" spans="1:10" ht="15">
      <c r="A13" s="59" t="s">
        <v>146</v>
      </c>
      <c r="B13" s="59" t="s">
        <v>19</v>
      </c>
      <c r="D13" s="59">
        <v>2</v>
      </c>
      <c r="E13" s="65">
        <v>1.109</v>
      </c>
      <c r="F13" s="61">
        <f t="shared" si="0"/>
        <v>1.109</v>
      </c>
      <c r="G13" s="61">
        <f t="shared" si="0"/>
        <v>1.109</v>
      </c>
      <c r="H13" s="61">
        <f t="shared" si="0"/>
        <v>1.109</v>
      </c>
      <c r="I13" s="61">
        <f t="shared" si="0"/>
        <v>1.109</v>
      </c>
      <c r="J13" s="61">
        <f t="shared" si="0"/>
        <v>1.109</v>
      </c>
    </row>
    <row r="14" spans="1:10" ht="15">
      <c r="A14" s="59" t="s">
        <v>142</v>
      </c>
      <c r="B14" s="59" t="s">
        <v>147</v>
      </c>
      <c r="D14" s="59">
        <v>1</v>
      </c>
      <c r="E14" s="65">
        <v>1.088</v>
      </c>
      <c r="F14" s="61">
        <f t="shared" si="0"/>
        <v>1.088</v>
      </c>
      <c r="G14" s="61">
        <f t="shared" si="0"/>
        <v>1.088</v>
      </c>
      <c r="H14" s="61">
        <f t="shared" si="0"/>
        <v>1.088</v>
      </c>
      <c r="I14" s="61">
        <f t="shared" si="0"/>
        <v>1.088</v>
      </c>
      <c r="J14" s="61">
        <f t="shared" si="0"/>
        <v>1.088</v>
      </c>
    </row>
    <row r="15" spans="1:10" ht="15">
      <c r="A15" s="59" t="s">
        <v>20</v>
      </c>
      <c r="B15" s="59" t="s">
        <v>21</v>
      </c>
      <c r="E15" s="65">
        <v>1.264</v>
      </c>
      <c r="F15" s="61">
        <f t="shared" si="0"/>
        <v>1.264</v>
      </c>
      <c r="G15" s="61">
        <f t="shared" si="0"/>
        <v>1.264</v>
      </c>
      <c r="H15" s="61">
        <f t="shared" si="0"/>
        <v>1.264</v>
      </c>
      <c r="I15" s="61">
        <f t="shared" si="0"/>
        <v>1.264</v>
      </c>
      <c r="J15" s="61">
        <f t="shared" si="0"/>
        <v>1.264</v>
      </c>
    </row>
    <row r="16" spans="1:10" ht="15">
      <c r="A16" s="59" t="s">
        <v>22</v>
      </c>
      <c r="B16" s="59" t="s">
        <v>166</v>
      </c>
      <c r="D16" s="59">
        <v>1</v>
      </c>
      <c r="E16" s="65">
        <v>1.521</v>
      </c>
      <c r="F16" s="61">
        <f t="shared" si="0"/>
        <v>1.521</v>
      </c>
      <c r="G16" s="61">
        <f t="shared" si="0"/>
        <v>1.521</v>
      </c>
      <c r="H16" s="61">
        <f t="shared" si="0"/>
        <v>1.521</v>
      </c>
      <c r="I16" s="61">
        <f t="shared" si="0"/>
        <v>1.521</v>
      </c>
      <c r="J16" s="61">
        <f t="shared" si="0"/>
        <v>1.521</v>
      </c>
    </row>
    <row r="17" spans="1:10" ht="15">
      <c r="A17" s="60" t="s">
        <v>169</v>
      </c>
      <c r="B17" s="59" t="s">
        <v>168</v>
      </c>
      <c r="D17" s="59">
        <v>1</v>
      </c>
      <c r="E17" s="65">
        <v>1.28</v>
      </c>
      <c r="F17" s="61">
        <f t="shared" si="0"/>
        <v>1.28</v>
      </c>
      <c r="G17" s="61">
        <f t="shared" si="0"/>
        <v>1.28</v>
      </c>
      <c r="H17" s="61">
        <f t="shared" si="0"/>
        <v>1.28</v>
      </c>
      <c r="I17" s="61">
        <f t="shared" si="0"/>
        <v>1.28</v>
      </c>
      <c r="J17" s="61">
        <f t="shared" si="0"/>
        <v>1.28</v>
      </c>
    </row>
    <row r="18" spans="1:10" ht="15">
      <c r="A18" s="59" t="s">
        <v>196</v>
      </c>
      <c r="B18" s="59" t="s">
        <v>198</v>
      </c>
      <c r="D18" s="59">
        <v>2</v>
      </c>
      <c r="E18" s="65">
        <v>1.022</v>
      </c>
      <c r="F18" s="61">
        <f aca="true" t="shared" si="2" ref="F18:J19">E18</f>
        <v>1.022</v>
      </c>
      <c r="G18" s="61">
        <f t="shared" si="2"/>
        <v>1.022</v>
      </c>
      <c r="H18" s="61">
        <f t="shared" si="2"/>
        <v>1.022</v>
      </c>
      <c r="I18" s="61">
        <f t="shared" si="2"/>
        <v>1.022</v>
      </c>
      <c r="J18" s="61">
        <f t="shared" si="2"/>
        <v>1.022</v>
      </c>
    </row>
    <row r="19" spans="1:10" ht="15">
      <c r="A19" s="59" t="s">
        <v>197</v>
      </c>
      <c r="B19" s="59" t="s">
        <v>199</v>
      </c>
      <c r="D19" s="59">
        <v>1</v>
      </c>
      <c r="E19" s="65">
        <v>1.024</v>
      </c>
      <c r="F19" s="61">
        <f t="shared" si="2"/>
        <v>1.024</v>
      </c>
      <c r="G19" s="61">
        <f t="shared" si="2"/>
        <v>1.024</v>
      </c>
      <c r="H19" s="61">
        <f t="shared" si="2"/>
        <v>1.024</v>
      </c>
      <c r="I19" s="61">
        <f t="shared" si="2"/>
        <v>1.024</v>
      </c>
      <c r="J19" s="61">
        <f t="shared" si="2"/>
        <v>1.024</v>
      </c>
    </row>
    <row r="20" spans="1:10" ht="15">
      <c r="A20" s="59" t="s">
        <v>148</v>
      </c>
      <c r="B20" s="59" t="s">
        <v>157</v>
      </c>
      <c r="D20" s="59">
        <v>2</v>
      </c>
      <c r="E20" s="65">
        <v>1.049</v>
      </c>
      <c r="F20" s="61">
        <f t="shared" si="0"/>
        <v>1.049</v>
      </c>
      <c r="G20" s="61">
        <f t="shared" si="0"/>
        <v>1.049</v>
      </c>
      <c r="H20" s="61">
        <f t="shared" si="0"/>
        <v>1.049</v>
      </c>
      <c r="I20" s="61">
        <f t="shared" si="0"/>
        <v>1.049</v>
      </c>
      <c r="J20" s="61">
        <f t="shared" si="0"/>
        <v>1.049</v>
      </c>
    </row>
    <row r="21" spans="1:10" ht="15">
      <c r="A21" s="59" t="s">
        <v>158</v>
      </c>
      <c r="B21" s="59" t="s">
        <v>159</v>
      </c>
      <c r="D21" s="59">
        <v>2</v>
      </c>
      <c r="E21" s="65">
        <v>1.028</v>
      </c>
      <c r="F21" s="61">
        <f t="shared" si="0"/>
        <v>1.028</v>
      </c>
      <c r="G21" s="61">
        <f t="shared" si="0"/>
        <v>1.028</v>
      </c>
      <c r="H21" s="61">
        <f t="shared" si="0"/>
        <v>1.028</v>
      </c>
      <c r="I21" s="61">
        <f t="shared" si="0"/>
        <v>1.028</v>
      </c>
      <c r="J21" s="61">
        <f t="shared" si="0"/>
        <v>1.028</v>
      </c>
    </row>
    <row r="22" spans="1:10" ht="15">
      <c r="A22" s="59" t="s">
        <v>153</v>
      </c>
      <c r="B22" s="59" t="s">
        <v>154</v>
      </c>
      <c r="D22" s="59">
        <v>1</v>
      </c>
      <c r="E22" s="65">
        <v>1.066</v>
      </c>
      <c r="F22" s="61">
        <f t="shared" si="0"/>
        <v>1.066</v>
      </c>
      <c r="G22" s="61">
        <f t="shared" si="0"/>
        <v>1.066</v>
      </c>
      <c r="H22" s="61">
        <f t="shared" si="0"/>
        <v>1.066</v>
      </c>
      <c r="I22" s="61">
        <f t="shared" si="0"/>
        <v>1.066</v>
      </c>
      <c r="J22" s="61">
        <f t="shared" si="0"/>
        <v>1.066</v>
      </c>
    </row>
    <row r="23" spans="1:10" ht="15">
      <c r="A23" s="59" t="s">
        <v>155</v>
      </c>
      <c r="B23" s="59" t="s">
        <v>156</v>
      </c>
      <c r="D23" s="59">
        <v>1</v>
      </c>
      <c r="E23" s="65">
        <v>1.044</v>
      </c>
      <c r="F23" s="61">
        <f t="shared" si="0"/>
        <v>1.044</v>
      </c>
      <c r="G23" s="61">
        <f t="shared" si="0"/>
        <v>1.044</v>
      </c>
      <c r="H23" s="61">
        <f t="shared" si="0"/>
        <v>1.044</v>
      </c>
      <c r="I23" s="61">
        <f t="shared" si="0"/>
        <v>1.044</v>
      </c>
      <c r="J23" s="61">
        <f t="shared" si="0"/>
        <v>1.044</v>
      </c>
    </row>
    <row r="24" spans="1:10" ht="15">
      <c r="A24" s="59" t="s">
        <v>164</v>
      </c>
      <c r="B24" s="59" t="s">
        <v>167</v>
      </c>
      <c r="D24" s="59">
        <v>1</v>
      </c>
      <c r="E24" s="65">
        <v>1.077</v>
      </c>
      <c r="F24" s="61">
        <f t="shared" si="0"/>
        <v>1.077</v>
      </c>
      <c r="G24" s="61">
        <f t="shared" si="0"/>
        <v>1.077</v>
      </c>
      <c r="H24" s="61">
        <f t="shared" si="0"/>
        <v>1.077</v>
      </c>
      <c r="I24" s="61">
        <f t="shared" si="0"/>
        <v>1.077</v>
      </c>
      <c r="J24" s="61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2022-09-21T13:48:28Z</dcterms:modified>
  <cp:category/>
  <cp:version/>
  <cp:contentType/>
  <cp:contentStatus/>
</cp:coreProperties>
</file>