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SCHRS" sheetId="7" r:id="rId7"/>
    <sheet name="Adjustment" sheetId="8" r:id="rId8"/>
    <sheet name="TimeConv" sheetId="9" r:id="rId9"/>
  </sheets>
  <definedNames/>
  <calcPr fullCalcOnLoad="1"/>
</workbook>
</file>

<file path=xl/sharedStrings.xml><?xml version="1.0" encoding="utf-8"?>
<sst xmlns="http://schemas.openxmlformats.org/spreadsheetml/2006/main" count="340" uniqueCount="189">
  <si>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</si>
  <si>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</si>
  <si>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</si>
  <si>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</si>
  <si>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</si>
  <si>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</si>
  <si>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</si>
  <si>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</si>
  <si>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</si>
  <si>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</si>
  <si>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</si>
  <si>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</si>
  <si>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</si>
  <si>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</si>
  <si>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</si>
  <si>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</si>
  <si>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</si>
  <si>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</si>
  <si>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</si>
  <si>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</si>
  <si>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</si>
  <si>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</si>
  <si>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</si>
  <si>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</si>
  <si>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</si>
  <si>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</si>
  <si>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</si>
  <si>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</si>
  <si>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</si>
  <si>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</si>
  <si>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</si>
  <si>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</si>
  <si>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</si>
  <si>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</si>
  <si>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</si>
  <si>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</si>
  <si>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</si>
  <si>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</si>
  <si>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</si>
  <si>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</si>
  <si>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</si>
  <si>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</si>
  <si>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</si>
  <si>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</si>
  <si>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</si>
  <si>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</si>
  <si>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</si>
  <si>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</si>
  <si>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</si>
  <si>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</si>
  <si>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</si>
  <si>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</si>
  <si>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</si>
  <si>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</si>
  <si>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</si>
  <si>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</si>
  <si>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</si>
  <si>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</si>
  <si>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</si>
  <si>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</si>
  <si>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</si>
  <si>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</si>
  <si>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</si>
  <si>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</si>
  <si>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</si>
  <si>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</si>
  <si>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</si>
  <si>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</si>
  <si>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</si>
  <si>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</si>
  <si>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</si>
  <si>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</si>
  <si>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</si>
  <si>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</si>
  <si>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</si>
  <si>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</si>
  <si>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</si>
  <si>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</si>
  <si>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</si>
  <si>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</si>
  <si>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</si>
  <si>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</si>
  <si>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</si>
  <si>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</si>
  <si>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</si>
  <si>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</si>
  <si>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</si>
  <si>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</si>
  <si>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</si>
  <si>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</si>
  <si>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</si>
  <si>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</si>
  <si>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</si>
  <si>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</si>
  <si>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</si>
  <si>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</si>
  <si>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</si>
  <si>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</si>
  <si>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</si>
  <si>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</si>
  <si>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</si>
  <si>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</si>
  <si>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</si>
  <si>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</si>
  <si>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</si>
  <si>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</si>
  <si>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</si>
  <si>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</si>
  <si>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</si>
  <si>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</si>
  <si>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</si>
  <si>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</si>
  <si>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</si>
  <si>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</si>
  <si>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</si>
  <si>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</si>
  <si>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</si>
  <si>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</si>
  <si>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</si>
  <si>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</si>
  <si>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</si>
  <si>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</si>
  <si>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</si>
  <si>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</si>
  <si>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</si>
  <si>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</si>
  <si>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</si>
  <si>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</si>
  <si>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</si>
  <si>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</si>
  <si>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</si>
  <si>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</si>
  <si>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</si>
  <si>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</si>
  <si>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</si>
  <si>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</si>
  <si>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</si>
  <si>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</si>
  <si>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</si>
  <si>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</si>
  <si>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</si>
  <si>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</si>
  <si>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</si>
  <si>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</si>
  <si>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</si>
  <si>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</si>
  <si>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</si>
  <si>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</si>
  <si>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</si>
  <si>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</si>
  <si>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</si>
  <si>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</si>
  <si>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</si>
  <si>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</si>
  <si>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</si>
  <si>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</si>
  <si>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</si>
  <si>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</si>
  <si>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</si>
  <si>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</si>
  <si>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</si>
  <si>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</si>
  <si>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</si>
  <si>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</si>
  <si>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</si>
  <si>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</si>
  <si>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</si>
  <si>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</si>
  <si>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</si>
  <si>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</si>
  <si>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</si>
  <si>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</si>
  <si>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</si>
  <si>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</si>
  <si>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</si>
  <si>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</si>
  <si>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</si>
  <si>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Dough Leite</t>
  </si>
  <si>
    <t>Timmo Bresler</t>
  </si>
  <si>
    <t>Rod Heu</t>
  </si>
  <si>
    <t>f18</t>
  </si>
  <si>
    <t>John Keenan</t>
  </si>
  <si>
    <t>Vince Schmitt</t>
  </si>
  <si>
    <t>Pierre Bay</t>
  </si>
  <si>
    <t>F16-n2</t>
  </si>
  <si>
    <t>Ruslan Solovyev</t>
  </si>
  <si>
    <t>Zoe Solovyev</t>
  </si>
  <si>
    <t>Bob Jopson</t>
  </si>
  <si>
    <t>dns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</si>
</sst>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0_);_(* \(#,##0.0000\);_(* &quot;-&quot;??_);_(@_)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left"/>
      <protection/>
    </xf>
    <xf numFmtId="43" fontId="8" fillId="0" borderId="11" xfId="42" applyFont="1" applyBorder="1" applyAlignment="1" applyProtection="1">
      <alignment horizontal="center" vertical="top"/>
      <protection/>
    </xf>
    <xf numFmtId="167" fontId="8" fillId="0" borderId="11" xfId="42" applyNumberFormat="1" applyFont="1" applyBorder="1" applyAlignment="1" applyProtection="1">
      <alignment horizontal="center" vertical="top"/>
      <protection/>
    </xf>
    <xf numFmtId="0" fontId="8" fillId="5" borderId="11" xfId="0" applyNumberFormat="1" applyFont="1" applyFill="1" applyBorder="1" applyAlignment="1" applyProtection="1">
      <alignment horizontal="center" vertical="top"/>
      <protection/>
    </xf>
    <xf numFmtId="0" fontId="8" fillId="19" borderId="11" xfId="0" applyNumberFormat="1" applyFont="1" applyFill="1" applyBorder="1" applyAlignment="1" applyProtection="1">
      <alignment horizontal="center" vertical="top"/>
      <protection/>
    </xf>
    <xf numFmtId="2" fontId="8" fillId="0" borderId="11" xfId="42" applyNumberFormat="1" applyFont="1" applyBorder="1" applyAlignment="1" applyProtection="1">
      <alignment horizontal="center" vertical="top"/>
      <protection/>
    </xf>
    <xf numFmtId="43" fontId="6" fillId="0" borderId="11" xfId="42" applyFont="1" applyBorder="1" applyAlignment="1">
      <alignment/>
    </xf>
    <xf numFmtId="167" fontId="6" fillId="0" borderId="11" xfId="42" applyNumberFormat="1" applyFont="1" applyBorder="1" applyAlignment="1">
      <alignment/>
    </xf>
    <xf numFmtId="0" fontId="6" fillId="5" borderId="11" xfId="0" applyFont="1" applyFill="1" applyBorder="1" applyAlignment="1">
      <alignment/>
    </xf>
    <xf numFmtId="0" fontId="6" fillId="19" borderId="11" xfId="0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left"/>
    </xf>
    <xf numFmtId="43" fontId="6" fillId="21" borderId="0" xfId="42" applyFont="1" applyFill="1" applyBorder="1" applyAlignment="1">
      <alignment/>
    </xf>
    <xf numFmtId="167" fontId="6" fillId="21" borderId="0" xfId="42" applyNumberFormat="1" applyFont="1" applyFill="1" applyBorder="1" applyAlignment="1">
      <alignment/>
    </xf>
    <xf numFmtId="2" fontId="6" fillId="21" borderId="0" xfId="42" applyNumberFormat="1" applyFont="1" applyFill="1" applyBorder="1" applyAlignment="1">
      <alignment/>
    </xf>
    <xf numFmtId="0" fontId="26" fillId="22" borderId="11" xfId="59" applyFont="1" applyFill="1" applyBorder="1" applyAlignment="1">
      <alignment horizontal="right"/>
      <protection/>
    </xf>
    <xf numFmtId="0" fontId="6" fillId="0" borderId="11" xfId="57" applyBorder="1">
      <alignment/>
      <protection/>
    </xf>
    <xf numFmtId="0" fontId="6" fillId="0" borderId="11" xfId="58" applyFont="1" applyBorder="1">
      <alignment/>
      <protection/>
    </xf>
    <xf numFmtId="0" fontId="6" fillId="21" borderId="11" xfId="0" applyFont="1" applyFill="1" applyBorder="1" applyAlignment="1">
      <alignment/>
    </xf>
    <xf numFmtId="2" fontId="8" fillId="0" borderId="12" xfId="42" applyNumberFormat="1" applyFont="1" applyBorder="1" applyAlignment="1" applyProtection="1">
      <alignment horizontal="center" vertical="top"/>
      <protection/>
    </xf>
    <xf numFmtId="0" fontId="6" fillId="0" borderId="11" xfId="58" applyBorder="1">
      <alignment/>
      <protection/>
    </xf>
    <xf numFmtId="0" fontId="3" fillId="0" borderId="11" xfId="0" applyFont="1" applyBorder="1" applyAlignment="1">
      <alignment horizontal="center"/>
    </xf>
    <xf numFmtId="3" fontId="26" fillId="22" borderId="11" xfId="59" applyNumberFormat="1" applyFont="1" applyFill="1" applyBorder="1" applyAlignment="1">
      <alignment horizontal="right"/>
      <protection/>
    </xf>
    <xf numFmtId="0" fontId="6" fillId="21" borderId="11" xfId="0" applyFont="1" applyFill="1" applyBorder="1" applyAlignment="1">
      <alignment horizontal="center"/>
    </xf>
    <xf numFmtId="0" fontId="6" fillId="21" borderId="11" xfId="0" applyFont="1" applyFill="1" applyBorder="1" applyAlignment="1">
      <alignment horizontal="left"/>
    </xf>
    <xf numFmtId="0" fontId="6" fillId="0" borderId="11" xfId="58" applyBorder="1" applyAlignment="1">
      <alignment horizontal="center"/>
      <protection/>
    </xf>
    <xf numFmtId="49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167" fontId="27" fillId="0" borderId="10" xfId="42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167" fontId="27" fillId="0" borderId="10" xfId="42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60" applyFont="1">
      <alignment/>
      <protection/>
    </xf>
    <xf numFmtId="167" fontId="6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167" fontId="6" fillId="19" borderId="0" xfId="42" applyNumberFormat="1" applyFont="1" applyFill="1" applyAlignment="1">
      <alignment/>
    </xf>
    <xf numFmtId="175" fontId="6" fillId="0" borderId="0" xfId="42" applyNumberForma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verall-Results" xfId="57"/>
    <cellStyle name="Normal_Race(1)" xfId="58"/>
    <cellStyle name="Normal_Race(1)_1" xfId="59"/>
    <cellStyle name="Normal_SCHR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34"/>
  <sheetViews>
    <sheetView workbookViewId="0" topLeftCell="A1">
      <selection activeCell="B5" sqref="B5"/>
    </sheetView>
  </sheetViews>
  <sheetFormatPr defaultColWidth="9.140625" defaultRowHeight="12.75"/>
  <cols>
    <col min="1" max="1" width="8.8515625" style="41" bestFit="1" customWidth="1"/>
    <col min="2" max="2" width="6.7109375" style="41" bestFit="1" customWidth="1"/>
    <col min="3" max="3" width="18.00390625" style="42" bestFit="1" customWidth="1"/>
    <col min="4" max="4" width="20.7109375" style="42" bestFit="1" customWidth="1"/>
    <col min="5" max="5" width="8.28125" style="43" bestFit="1" customWidth="1"/>
    <col min="6" max="6" width="7.00390625" style="42" bestFit="1" customWidth="1"/>
    <col min="7" max="7" width="3.8515625" style="42" hidden="1" customWidth="1"/>
    <col min="8" max="9" width="4.140625" style="42" hidden="1" customWidth="1"/>
    <col min="10" max="10" width="8.421875" style="42" hidden="1" customWidth="1"/>
    <col min="11" max="11" width="4.7109375" style="42" hidden="1" customWidth="1"/>
    <col min="12" max="12" width="8.421875" style="44" hidden="1" customWidth="1"/>
    <col min="13" max="13" width="9.28125" style="45" bestFit="1" customWidth="1"/>
    <col min="14" max="14" width="8.140625" style="45" bestFit="1" customWidth="1"/>
    <col min="15" max="15" width="9.28125" style="45" bestFit="1" customWidth="1"/>
    <col min="16" max="16" width="3.421875" style="42" bestFit="1" customWidth="1"/>
    <col min="17" max="17" width="4.7109375" style="42" bestFit="1" customWidth="1"/>
    <col min="18" max="18" width="4.8515625" style="42" bestFit="1" customWidth="1"/>
    <col min="19" max="19" width="9.28125" style="46" bestFit="1" customWidth="1"/>
    <col min="20" max="20" width="11.421875" style="46" bestFit="1" customWidth="1"/>
    <col min="21" max="16384" width="9.00390625" style="42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4" t="s">
        <v>127</v>
      </c>
      <c r="Q1" s="74"/>
      <c r="R1" s="74"/>
      <c r="S1" s="74"/>
      <c r="T1" s="74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51" t="s">
        <v>84</v>
      </c>
    </row>
    <row r="3" spans="1:20" ht="15.75">
      <c r="A3" s="57">
        <v>1</v>
      </c>
      <c r="B3" s="71">
        <v>4</v>
      </c>
      <c r="C3" s="49" t="s">
        <v>177</v>
      </c>
      <c r="D3" s="52"/>
      <c r="E3" s="52">
        <v>124</v>
      </c>
      <c r="F3" s="49" t="s">
        <v>166</v>
      </c>
      <c r="G3" s="40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>IF(F3="","",IF(K3="nl",100,100*G3/K3))</f>
        <v>#DIV/0!</v>
      </c>
      <c r="M3" s="36">
        <f>IF(F3="","",INDEX(SCHRS!$A$1:$J$22,MATCH(F3,SCHRS!$B$1:$B$22,0),$D$1+5))</f>
        <v>1.521</v>
      </c>
      <c r="N3" s="36">
        <v>1</v>
      </c>
      <c r="O3" s="36">
        <f>IF(F3="","",M3*N3)</f>
        <v>1.521</v>
      </c>
      <c r="P3" s="37"/>
      <c r="Q3" s="47">
        <v>38</v>
      </c>
      <c r="R3" s="54">
        <v>50</v>
      </c>
      <c r="S3" s="39">
        <f>IF(R3="","",IF(TYPE(R3)=2,R3,(P3*60+Q3+(R3/60))))</f>
        <v>38.833333333333336</v>
      </c>
      <c r="T3" s="39">
        <f>IF(S3="","",IF(TYPE(R3)=2,S3,S3/(O3)))</f>
        <v>25.53144860837169</v>
      </c>
    </row>
    <row r="4" spans="1:20" ht="15.75">
      <c r="A4" s="57">
        <v>2</v>
      </c>
      <c r="B4" s="71">
        <v>7</v>
      </c>
      <c r="C4" s="49" t="s">
        <v>178</v>
      </c>
      <c r="D4" s="49" t="s">
        <v>179</v>
      </c>
      <c r="E4" s="52">
        <v>5</v>
      </c>
      <c r="F4" s="49" t="s">
        <v>180</v>
      </c>
      <c r="G4" s="40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IF(F4="","",INDEX(SCHRS!$A$1:J$22,MATCH(F4,SCHRS!$B$1:$B$22,0),3))</f>
        <v>0</v>
      </c>
      <c r="L4" s="35" t="e">
        <f>IF(F4="","",IF(K4="nl",100,100*G4/K4))</f>
        <v>#DIV/0!</v>
      </c>
      <c r="M4" s="36">
        <f>IF(F4="","",INDEX(SCHRS!$A$1:$J$22,MATCH(F4,SCHRS!$B$1:$B$22,0),$D$1+5))</f>
        <v>1</v>
      </c>
      <c r="N4" s="36">
        <v>1</v>
      </c>
      <c r="O4" s="36">
        <f>IF(F4="","",M4*N4)</f>
        <v>1</v>
      </c>
      <c r="P4" s="37"/>
      <c r="Q4" s="47" t="s">
        <v>188</v>
      </c>
      <c r="R4" s="54" t="s">
        <v>188</v>
      </c>
      <c r="S4" s="39" t="str">
        <f>IF(R4="","",IF(TYPE(R4)=2,R4,(P4*60+Q4+(R4/60))))</f>
        <v>dns</v>
      </c>
      <c r="T4" s="39" t="str">
        <f>IF(S4="","",IF(TYPE(R4)=2,S4,S4/(O4)))</f>
        <v>dns</v>
      </c>
    </row>
    <row r="5" spans="1:20" ht="15.75">
      <c r="A5" s="57">
        <v>3</v>
      </c>
      <c r="B5" s="71">
        <v>2</v>
      </c>
      <c r="C5" s="49" t="s">
        <v>181</v>
      </c>
      <c r="D5" s="52"/>
      <c r="E5" s="52">
        <v>374</v>
      </c>
      <c r="F5" s="49" t="s">
        <v>11</v>
      </c>
      <c r="G5" s="40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IF(F5="","",INDEX(SCHRS!$A$1:J$22,MATCH(F5,SCHRS!$B$1:$B$22,0),3))</f>
        <v>0</v>
      </c>
      <c r="L5" s="35" t="e">
        <f>IF(F5="","",IF(K5="nl",100,100*G5/K5))</f>
        <v>#DIV/0!</v>
      </c>
      <c r="M5" s="36">
        <f>IF(F5="","",INDEX(SCHRS!$A$1:$J$22,MATCH(F5,SCHRS!$B$1:$B$22,0),$D$1+5))</f>
        <v>1.026</v>
      </c>
      <c r="N5" s="36">
        <v>1</v>
      </c>
      <c r="O5" s="36">
        <f>IF(F5="","",M5*N5)</f>
        <v>1.026</v>
      </c>
      <c r="P5" s="37"/>
      <c r="Q5" s="47">
        <v>23</v>
      </c>
      <c r="R5" s="54">
        <v>2</v>
      </c>
      <c r="S5" s="39">
        <f>IF(R5="","",IF(TYPE(R5)=2,R5,(P5*60+Q5+(R5/60))))</f>
        <v>23.033333333333335</v>
      </c>
      <c r="T5" s="39">
        <f>IF(S5="","",IF(TYPE(R5)=2,S5,S5/(O5)))</f>
        <v>22.44964262508122</v>
      </c>
    </row>
    <row r="6" spans="1:20" ht="15.75">
      <c r="A6" s="57">
        <v>4</v>
      </c>
      <c r="B6" s="71">
        <v>3</v>
      </c>
      <c r="C6" s="49" t="s">
        <v>182</v>
      </c>
      <c r="D6" s="52" t="s">
        <v>183</v>
      </c>
      <c r="E6" s="52">
        <v>117</v>
      </c>
      <c r="F6" s="49" t="s">
        <v>184</v>
      </c>
      <c r="G6" s="40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IF(F6="","",INDEX(SCHRS!$A$1:J$22,MATCH(F6,SCHRS!$B$1:$B$22,0),3))</f>
        <v>0</v>
      </c>
      <c r="L6" s="35" t="e">
        <f>IF(F6="","",IF(K6="nl",100,100*G6/K6))</f>
        <v>#DIV/0!</v>
      </c>
      <c r="M6" s="36">
        <f>IF(F6="","",INDEX(SCHRS!$A$1:$J$22,MATCH(F6,SCHRS!$B$1:$B$22,0),$D$1+5))</f>
        <v>1.049</v>
      </c>
      <c r="N6" s="36">
        <v>1</v>
      </c>
      <c r="O6" s="36">
        <f>IF(F6="","",M6*N6)</f>
        <v>1.049</v>
      </c>
      <c r="P6" s="37"/>
      <c r="Q6" s="47">
        <v>23</v>
      </c>
      <c r="R6" s="54">
        <v>49</v>
      </c>
      <c r="S6" s="39">
        <f>IF(R6="","",IF(TYPE(R6)=2,R6,(P6*60+Q6+(R6/60))))</f>
        <v>23.816666666666666</v>
      </c>
      <c r="T6" s="39">
        <f>IF(S6="","",IF(TYPE(R6)=2,S6,S6/(O6)))</f>
        <v>22.704162694629808</v>
      </c>
    </row>
    <row r="7" spans="1:20" ht="15.75">
      <c r="A7" s="57">
        <v>5</v>
      </c>
      <c r="B7" s="71">
        <v>5</v>
      </c>
      <c r="C7" s="49" t="s">
        <v>185</v>
      </c>
      <c r="D7" s="52" t="s">
        <v>186</v>
      </c>
      <c r="E7" s="52">
        <v>211</v>
      </c>
      <c r="F7" s="49" t="s">
        <v>184</v>
      </c>
      <c r="G7" s="40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IF(F7="","",INDEX(SCHRS!$A$1:J$22,MATCH(F7,SCHRS!$B$1:$B$22,0),3))</f>
        <v>0</v>
      </c>
      <c r="L7" s="35" t="e">
        <f>IF(F7="","",IF(K7="nl",100,100*G7/K7))</f>
        <v>#DIV/0!</v>
      </c>
      <c r="M7" s="36">
        <f>IF(F7="","",INDEX(SCHRS!$A$1:$J$22,MATCH(F7,SCHRS!$B$1:$B$22,0),$D$1+5))</f>
        <v>1.049</v>
      </c>
      <c r="N7" s="36">
        <v>1</v>
      </c>
      <c r="O7" s="36">
        <f>IF(F7="","",M7*N7)</f>
        <v>1.049</v>
      </c>
      <c r="P7" s="37"/>
      <c r="Q7" s="47">
        <v>33</v>
      </c>
      <c r="R7" s="54">
        <v>34</v>
      </c>
      <c r="S7" s="39">
        <f>IF(R7="","",IF(TYPE(R7)=2,R7,(P7*60+Q7+(R7/60))))</f>
        <v>33.56666666666667</v>
      </c>
      <c r="T7" s="39">
        <f>IF(S7="","",IF(TYPE(R7)=2,S7,S7/(O7)))</f>
        <v>31.998728948204644</v>
      </c>
    </row>
    <row r="8" spans="1:20" ht="15.75">
      <c r="A8" s="57">
        <v>6</v>
      </c>
      <c r="B8" s="71">
        <v>1</v>
      </c>
      <c r="C8" s="49" t="s">
        <v>187</v>
      </c>
      <c r="D8" s="52"/>
      <c r="E8" s="52">
        <v>6954</v>
      </c>
      <c r="F8" s="49" t="s">
        <v>18</v>
      </c>
      <c r="G8" s="40"/>
      <c r="H8" s="26"/>
      <c r="I8" s="26"/>
      <c r="J8" s="26" t="e">
        <f>IF(OR(F8="",K8="nl"),"",IF(L8&lt;70,"L4",IF(L8&lt;80,"L3",IF(L8&lt;90,"L2",IF(L8&lt;100,"L1",IF(L8&gt;130,"H3",IF(L8&gt;120,"H2",IF(L8&gt;110,"H1",""))))))))</f>
        <v>#DIV/0!</v>
      </c>
      <c r="K8" s="26">
        <f>IF(F8="","",INDEX(SCHRS!$A$1:J$22,MATCH(F8,SCHRS!$B$1:$B$22,0),3))</f>
        <v>0</v>
      </c>
      <c r="L8" s="35" t="e">
        <f>IF(F8="","",IF(K8="nl",100,100*G8/K8))</f>
        <v>#DIV/0!</v>
      </c>
      <c r="M8" s="36">
        <f>IF(F8="","",INDEX(SCHRS!$A$1:$J$22,MATCH(F8,SCHRS!$B$1:$B$22,0),$D$1+5))</f>
        <v>1.219</v>
      </c>
      <c r="N8" s="36">
        <v>1</v>
      </c>
      <c r="O8" s="36">
        <f>IF(F8="","",M8*N8)</f>
        <v>1.219</v>
      </c>
      <c r="P8" s="37"/>
      <c r="Q8" s="47">
        <v>26</v>
      </c>
      <c r="R8" s="54">
        <v>30</v>
      </c>
      <c r="S8" s="39">
        <f>IF(R8="","",IF(TYPE(R8)=2,R8,(P8*60+Q8+(R8/60))))</f>
        <v>26.5</v>
      </c>
      <c r="T8" s="39">
        <f>IF(S8="","",IF(TYPE(R8)=2,S8,S8/(O8)))</f>
        <v>21.739130434782606</v>
      </c>
    </row>
    <row r="9" spans="1:20" ht="15">
      <c r="A9" s="57"/>
      <c r="B9" s="55"/>
      <c r="C9" s="49"/>
      <c r="D9" s="52"/>
      <c r="E9" s="52"/>
      <c r="F9" s="49"/>
      <c r="G9" s="40"/>
      <c r="H9" s="26"/>
      <c r="I9" s="26"/>
      <c r="J9" s="26"/>
      <c r="K9" s="26"/>
      <c r="L9" s="35"/>
      <c r="M9" s="36"/>
      <c r="N9" s="36"/>
      <c r="O9" s="36"/>
      <c r="P9" s="37"/>
      <c r="Q9" s="47"/>
      <c r="R9" s="54"/>
      <c r="S9" s="39"/>
      <c r="T9" s="39"/>
    </row>
    <row r="10" spans="1:20" ht="15">
      <c r="A10" s="57"/>
      <c r="B10" s="53"/>
      <c r="C10" s="48"/>
      <c r="D10" s="48"/>
      <c r="E10" s="52"/>
      <c r="F10" s="49"/>
      <c r="G10" s="40"/>
      <c r="H10" s="26"/>
      <c r="I10" s="26"/>
      <c r="J10" s="26"/>
      <c r="K10" s="26"/>
      <c r="L10" s="35"/>
      <c r="M10" s="36"/>
      <c r="N10" s="36"/>
      <c r="O10" s="36"/>
      <c r="P10" s="37"/>
      <c r="Q10" s="47"/>
      <c r="R10" s="54"/>
      <c r="S10" s="39"/>
      <c r="T10" s="39"/>
    </row>
    <row r="11" spans="1:20" ht="15">
      <c r="A11" s="57"/>
      <c r="B11" s="53"/>
      <c r="C11" s="48"/>
      <c r="D11" s="48"/>
      <c r="E11" s="52"/>
      <c r="F11" s="49"/>
      <c r="G11" s="40"/>
      <c r="H11" s="26"/>
      <c r="I11" s="26"/>
      <c r="J11" s="26"/>
      <c r="K11" s="26"/>
      <c r="L11" s="35"/>
      <c r="M11" s="36"/>
      <c r="N11" s="36"/>
      <c r="O11" s="36"/>
      <c r="P11" s="37"/>
      <c r="Q11" s="47"/>
      <c r="R11" s="54"/>
      <c r="S11" s="39"/>
      <c r="T11" s="39"/>
    </row>
    <row r="12" spans="1:20" ht="15">
      <c r="A12" s="57"/>
      <c r="B12" s="53"/>
      <c r="C12" s="48"/>
      <c r="D12" s="48"/>
      <c r="E12" s="52"/>
      <c r="F12" s="49"/>
      <c r="G12" s="40"/>
      <c r="H12" s="26"/>
      <c r="I12" s="26"/>
      <c r="J12" s="26"/>
      <c r="K12" s="26"/>
      <c r="L12" s="35"/>
      <c r="M12" s="36"/>
      <c r="N12" s="36"/>
      <c r="O12" s="36"/>
      <c r="P12" s="37"/>
      <c r="Q12" s="47"/>
      <c r="R12" s="54"/>
      <c r="S12" s="39"/>
      <c r="T12" s="39"/>
    </row>
    <row r="13" spans="1:20" ht="15">
      <c r="A13" s="57"/>
      <c r="B13" s="53"/>
      <c r="C13" s="48"/>
      <c r="D13" s="48"/>
      <c r="E13" s="52"/>
      <c r="F13" s="49"/>
      <c r="G13" s="40"/>
      <c r="H13" s="26"/>
      <c r="I13" s="26"/>
      <c r="J13" s="26"/>
      <c r="K13" s="26"/>
      <c r="L13" s="35"/>
      <c r="M13" s="36"/>
      <c r="N13" s="36"/>
      <c r="O13" s="36"/>
      <c r="P13" s="37"/>
      <c r="Q13" s="47"/>
      <c r="R13" s="54"/>
      <c r="S13" s="39"/>
      <c r="T13" s="39"/>
    </row>
    <row r="14" spans="1:20" ht="15">
      <c r="A14" s="57"/>
      <c r="B14" s="53"/>
      <c r="C14" s="48"/>
      <c r="D14" s="48"/>
      <c r="E14" s="52"/>
      <c r="F14" s="49"/>
      <c r="G14" s="40"/>
      <c r="H14" s="26"/>
      <c r="I14" s="26"/>
      <c r="J14" s="26"/>
      <c r="K14" s="26"/>
      <c r="L14" s="35"/>
      <c r="M14" s="36"/>
      <c r="N14" s="36"/>
      <c r="O14" s="36"/>
      <c r="P14" s="37"/>
      <c r="Q14" s="47"/>
      <c r="R14" s="54"/>
      <c r="S14" s="39"/>
      <c r="T14" s="39"/>
    </row>
    <row r="15" spans="1:20" ht="15">
      <c r="A15" s="57"/>
      <c r="B15" s="53"/>
      <c r="C15" s="48"/>
      <c r="D15" s="48"/>
      <c r="E15" s="52"/>
      <c r="F15" s="49"/>
      <c r="G15" s="40"/>
      <c r="H15" s="26"/>
      <c r="I15" s="26"/>
      <c r="J15" s="26"/>
      <c r="K15" s="26"/>
      <c r="L15" s="35"/>
      <c r="M15" s="36"/>
      <c r="N15" s="36"/>
      <c r="O15" s="36"/>
      <c r="P15" s="37"/>
      <c r="Q15" s="47"/>
      <c r="R15" s="54"/>
      <c r="S15" s="39"/>
      <c r="T15" s="39"/>
    </row>
    <row r="16" spans="1:20" ht="15">
      <c r="A16" s="57"/>
      <c r="B16" s="53"/>
      <c r="C16" s="48"/>
      <c r="D16" s="48"/>
      <c r="E16" s="52"/>
      <c r="F16" s="49"/>
      <c r="G16" s="40"/>
      <c r="H16" s="26"/>
      <c r="I16" s="26"/>
      <c r="J16" s="26"/>
      <c r="K16" s="26"/>
      <c r="L16" s="35"/>
      <c r="M16" s="36"/>
      <c r="N16" s="36"/>
      <c r="O16" s="36"/>
      <c r="P16" s="37"/>
      <c r="Q16" s="47"/>
      <c r="R16" s="54"/>
      <c r="S16" s="39"/>
      <c r="T16" s="39"/>
    </row>
    <row r="17" spans="1:20" ht="15">
      <c r="A17" s="57"/>
      <c r="B17" s="53"/>
      <c r="C17" s="48"/>
      <c r="D17" s="48"/>
      <c r="E17" s="52"/>
      <c r="F17" s="49"/>
      <c r="G17" s="40"/>
      <c r="H17" s="26"/>
      <c r="I17" s="26"/>
      <c r="J17" s="26"/>
      <c r="K17" s="26"/>
      <c r="L17" s="35"/>
      <c r="M17" s="36"/>
      <c r="N17" s="36"/>
      <c r="O17" s="36"/>
      <c r="P17" s="37"/>
      <c r="Q17" s="47"/>
      <c r="R17" s="54"/>
      <c r="S17" s="39"/>
      <c r="T17" s="39"/>
    </row>
    <row r="18" spans="1:20" ht="15">
      <c r="A18" s="57"/>
      <c r="B18" s="53"/>
      <c r="C18" s="49"/>
      <c r="D18" s="49"/>
      <c r="E18" s="52"/>
      <c r="F18" s="49"/>
      <c r="G18" s="40"/>
      <c r="H18" s="26"/>
      <c r="I18" s="26"/>
      <c r="J18" s="26"/>
      <c r="K18" s="26"/>
      <c r="L18" s="35"/>
      <c r="M18" s="36"/>
      <c r="N18" s="36"/>
      <c r="O18" s="36"/>
      <c r="P18" s="37"/>
      <c r="Q18" s="47"/>
      <c r="R18" s="54"/>
      <c r="S18" s="39"/>
      <c r="T18" s="39"/>
    </row>
    <row r="19" spans="1:20" ht="15">
      <c r="A19" s="57"/>
      <c r="B19" s="53"/>
      <c r="C19" s="49"/>
      <c r="D19" s="49"/>
      <c r="E19" s="52"/>
      <c r="F19" s="49"/>
      <c r="G19" s="40"/>
      <c r="H19" s="26"/>
      <c r="I19" s="26"/>
      <c r="J19" s="26"/>
      <c r="K19" s="26"/>
      <c r="L19" s="35"/>
      <c r="M19" s="36"/>
      <c r="N19" s="36"/>
      <c r="O19" s="36"/>
      <c r="P19" s="37"/>
      <c r="Q19" s="47"/>
      <c r="R19" s="54"/>
      <c r="S19" s="39"/>
      <c r="T19" s="39"/>
    </row>
    <row r="20" spans="1:20" ht="15">
      <c r="A20" s="57"/>
      <c r="B20" s="53"/>
      <c r="C20" s="49"/>
      <c r="D20" s="49"/>
      <c r="E20" s="52"/>
      <c r="F20" s="49"/>
      <c r="G20" s="40"/>
      <c r="H20" s="26"/>
      <c r="I20" s="26"/>
      <c r="J20" s="26"/>
      <c r="K20" s="26"/>
      <c r="L20" s="35"/>
      <c r="M20" s="36"/>
      <c r="N20" s="36"/>
      <c r="O20" s="36"/>
      <c r="P20" s="37"/>
      <c r="Q20" s="47"/>
      <c r="R20" s="54"/>
      <c r="S20" s="39"/>
      <c r="T20" s="39"/>
    </row>
    <row r="21" spans="1:20" ht="15">
      <c r="A21" s="57"/>
      <c r="B21" s="53"/>
      <c r="C21" s="26"/>
      <c r="D21" s="49"/>
      <c r="E21" s="52"/>
      <c r="F21" s="49"/>
      <c r="G21" s="40"/>
      <c r="H21" s="26"/>
      <c r="I21" s="26"/>
      <c r="J21" s="26"/>
      <c r="K21" s="26"/>
      <c r="L21" s="35"/>
      <c r="M21" s="36"/>
      <c r="N21" s="36"/>
      <c r="O21" s="36"/>
      <c r="P21" s="37"/>
      <c r="Q21" s="38"/>
      <c r="R21" s="54"/>
      <c r="S21" s="39"/>
      <c r="T21" s="39"/>
    </row>
    <row r="22" spans="1:20" ht="15">
      <c r="A22" s="57"/>
      <c r="B22" s="53"/>
      <c r="C22" s="49"/>
      <c r="E22" s="52"/>
      <c r="F22" s="49"/>
      <c r="G22" s="40"/>
      <c r="H22" s="26"/>
      <c r="I22" s="26"/>
      <c r="J22" s="26"/>
      <c r="K22" s="26"/>
      <c r="L22" s="35"/>
      <c r="M22" s="36"/>
      <c r="N22" s="36"/>
      <c r="O22" s="36"/>
      <c r="P22" s="37"/>
      <c r="Q22" s="47"/>
      <c r="R22" s="54"/>
      <c r="S22" s="39"/>
      <c r="T22" s="39"/>
    </row>
    <row r="23" spans="1:20" ht="15">
      <c r="A23" s="55"/>
      <c r="B23" s="76"/>
      <c r="C23" s="50"/>
      <c r="D23" s="50"/>
      <c r="E23" s="56"/>
      <c r="F23" s="49"/>
      <c r="G23" s="40"/>
      <c r="H23" s="26"/>
      <c r="I23" s="26"/>
      <c r="J23" s="26"/>
      <c r="K23" s="26"/>
      <c r="L23" s="35"/>
      <c r="M23" s="36"/>
      <c r="N23" s="36"/>
      <c r="O23" s="36"/>
      <c r="P23" s="37"/>
      <c r="Q23" s="47"/>
      <c r="R23" s="54"/>
      <c r="S23" s="39"/>
      <c r="T23" s="39"/>
    </row>
    <row r="24" ht="15">
      <c r="B24" s="42"/>
    </row>
    <row r="25" ht="15">
      <c r="B25" s="42"/>
    </row>
    <row r="26" ht="15">
      <c r="B26" s="42"/>
    </row>
    <row r="27" ht="15">
      <c r="B27" s="42"/>
    </row>
    <row r="28" ht="15">
      <c r="B28" s="42"/>
    </row>
    <row r="29" ht="15">
      <c r="B29" s="42"/>
    </row>
    <row r="30" ht="15">
      <c r="B30" s="42"/>
    </row>
    <row r="31" ht="15">
      <c r="B31" s="42"/>
    </row>
    <row r="32" ht="15">
      <c r="B32" s="42"/>
    </row>
    <row r="33" ht="15">
      <c r="B33" s="42"/>
    </row>
    <row r="34" ht="15">
      <c r="B34" s="42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34"/>
  <sheetViews>
    <sheetView workbookViewId="0" topLeftCell="A1">
      <selection activeCell="B8" sqref="B3:B8"/>
    </sheetView>
  </sheetViews>
  <sheetFormatPr defaultColWidth="9.140625" defaultRowHeight="12.75"/>
  <cols>
    <col min="1" max="1" width="8.8515625" style="41" bestFit="1" customWidth="1"/>
    <col min="2" max="2" width="6.7109375" style="41" bestFit="1" customWidth="1"/>
    <col min="3" max="3" width="18.00390625" style="42" bestFit="1" customWidth="1"/>
    <col min="4" max="4" width="20.7109375" style="42" bestFit="1" customWidth="1"/>
    <col min="5" max="5" width="8.28125" style="43" bestFit="1" customWidth="1"/>
    <col min="6" max="6" width="7.00390625" style="42" bestFit="1" customWidth="1"/>
    <col min="7" max="7" width="3.8515625" style="42" hidden="1" customWidth="1"/>
    <col min="8" max="9" width="4.140625" style="42" hidden="1" customWidth="1"/>
    <col min="10" max="10" width="8.421875" style="42" hidden="1" customWidth="1"/>
    <col min="11" max="11" width="4.7109375" style="42" hidden="1" customWidth="1"/>
    <col min="12" max="12" width="8.421875" style="44" hidden="1" customWidth="1"/>
    <col min="13" max="13" width="9.28125" style="45" bestFit="1" customWidth="1"/>
    <col min="14" max="14" width="8.140625" style="45" bestFit="1" customWidth="1"/>
    <col min="15" max="15" width="9.28125" style="45" bestFit="1" customWidth="1"/>
    <col min="16" max="16" width="3.421875" style="42" bestFit="1" customWidth="1"/>
    <col min="17" max="17" width="4.7109375" style="42" bestFit="1" customWidth="1"/>
    <col min="18" max="18" width="4.8515625" style="42" bestFit="1" customWidth="1"/>
    <col min="19" max="19" width="9.28125" style="46" bestFit="1" customWidth="1"/>
    <col min="20" max="20" width="11.421875" style="46" bestFit="1" customWidth="1"/>
    <col min="21" max="16384" width="9.00390625" style="42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4" t="s">
        <v>127</v>
      </c>
      <c r="Q1" s="74"/>
      <c r="R1" s="74"/>
      <c r="S1" s="74"/>
      <c r="T1" s="74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51" t="s">
        <v>84</v>
      </c>
    </row>
    <row r="3" spans="1:20" ht="15.75">
      <c r="A3" s="57">
        <v>1</v>
      </c>
      <c r="B3" s="71">
        <v>4</v>
      </c>
      <c r="C3" s="49" t="s">
        <v>177</v>
      </c>
      <c r="D3" s="52"/>
      <c r="E3" s="52">
        <v>124</v>
      </c>
      <c r="F3" s="49" t="s">
        <v>166</v>
      </c>
      <c r="G3" s="40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>IF(F3="","",IF(K3="nl",100,100*G3/K3))</f>
        <v>#DIV/0!</v>
      </c>
      <c r="M3" s="36">
        <f>IF(F3="","",INDEX(SCHRS!$A$1:$J$22,MATCH(F3,SCHRS!$B$1:$B$22,0),$D$1+5))</f>
        <v>1.521</v>
      </c>
      <c r="N3" s="36">
        <v>1</v>
      </c>
      <c r="O3" s="36">
        <f>IF(F3="","",M3*N3)</f>
        <v>1.521</v>
      </c>
      <c r="P3" s="37"/>
      <c r="Q3" s="47">
        <v>46</v>
      </c>
      <c r="R3" s="54">
        <v>8</v>
      </c>
      <c r="S3" s="39">
        <f>IF(R3="","",IF(TYPE(R3)=2,R3,(P3*60+Q3+(R3/60))))</f>
        <v>46.13333333333333</v>
      </c>
      <c r="T3" s="39">
        <f>IF(S3="","",IF(TYPE(R3)=2,S3,S3/(O3)))</f>
        <v>30.330922638614947</v>
      </c>
    </row>
    <row r="4" spans="1:20" ht="15.75">
      <c r="A4" s="57">
        <v>2</v>
      </c>
      <c r="B4" s="71">
        <v>5</v>
      </c>
      <c r="C4" s="49" t="s">
        <v>178</v>
      </c>
      <c r="D4" s="49" t="s">
        <v>179</v>
      </c>
      <c r="E4" s="52">
        <v>5</v>
      </c>
      <c r="F4" s="49" t="s">
        <v>180</v>
      </c>
      <c r="G4" s="40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IF(F4="","",INDEX(SCHRS!$A$1:J$22,MATCH(F4,SCHRS!$B$1:$B$22,0),3))</f>
        <v>0</v>
      </c>
      <c r="L4" s="35" t="e">
        <f>IF(F4="","",IF(K4="nl",100,100*G4/K4))</f>
        <v>#DIV/0!</v>
      </c>
      <c r="M4" s="36">
        <f>IF(F4="","",INDEX(SCHRS!$A$1:$J$22,MATCH(F4,SCHRS!$B$1:$B$22,0),$D$1+5))</f>
        <v>1</v>
      </c>
      <c r="N4" s="36">
        <v>1</v>
      </c>
      <c r="O4" s="36">
        <f>IF(F4="","",M4*N4)</f>
        <v>1</v>
      </c>
      <c r="P4" s="37"/>
      <c r="Q4" s="47">
        <v>35</v>
      </c>
      <c r="R4" s="54">
        <v>27</v>
      </c>
      <c r="S4" s="39">
        <f>IF(R4="","",IF(TYPE(R4)=2,R4,(P4*60+Q4+(R4/60))))</f>
        <v>35.45</v>
      </c>
      <c r="T4" s="39">
        <f>IF(S4="","",IF(TYPE(R4)=2,S4,S4/(O4)))</f>
        <v>35.45</v>
      </c>
    </row>
    <row r="5" spans="1:20" ht="15.75">
      <c r="A5" s="57">
        <v>3</v>
      </c>
      <c r="B5" s="71">
        <v>3</v>
      </c>
      <c r="C5" s="49" t="s">
        <v>181</v>
      </c>
      <c r="D5" s="52"/>
      <c r="E5" s="52">
        <v>374</v>
      </c>
      <c r="F5" s="49" t="s">
        <v>11</v>
      </c>
      <c r="G5" s="40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IF(F5="","",INDEX(SCHRS!$A$1:J$22,MATCH(F5,SCHRS!$B$1:$B$22,0),3))</f>
        <v>0</v>
      </c>
      <c r="L5" s="35" t="e">
        <f>IF(F5="","",IF(K5="nl",100,100*G5/K5))</f>
        <v>#DIV/0!</v>
      </c>
      <c r="M5" s="36">
        <f>IF(F5="","",INDEX(SCHRS!$A$1:$J$22,MATCH(F5,SCHRS!$B$1:$B$22,0),$D$1+5))</f>
        <v>1.026</v>
      </c>
      <c r="N5" s="36">
        <v>1</v>
      </c>
      <c r="O5" s="36">
        <f>IF(F5="","",M5*N5)</f>
        <v>1.026</v>
      </c>
      <c r="P5" s="37"/>
      <c r="Q5" s="47">
        <v>28</v>
      </c>
      <c r="R5" s="54">
        <v>1</v>
      </c>
      <c r="S5" s="39">
        <f>IF(R5="","",IF(TYPE(R5)=2,R5,(P5*60+Q5+(R5/60))))</f>
        <v>28.016666666666666</v>
      </c>
      <c r="T5" s="39">
        <f>IF(S5="","",IF(TYPE(R5)=2,S5,S5/(O5)))</f>
        <v>27.306692657569847</v>
      </c>
    </row>
    <row r="6" spans="1:20" ht="15.75">
      <c r="A6" s="57">
        <v>4</v>
      </c>
      <c r="B6" s="71">
        <v>2</v>
      </c>
      <c r="C6" s="49" t="s">
        <v>182</v>
      </c>
      <c r="D6" s="52" t="s">
        <v>183</v>
      </c>
      <c r="E6" s="52">
        <v>117</v>
      </c>
      <c r="F6" s="49" t="s">
        <v>184</v>
      </c>
      <c r="G6" s="40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IF(F6="","",INDEX(SCHRS!$A$1:J$22,MATCH(F6,SCHRS!$B$1:$B$22,0),3))</f>
        <v>0</v>
      </c>
      <c r="L6" s="35" t="e">
        <f>IF(F6="","",IF(K6="nl",100,100*G6/K6))</f>
        <v>#DIV/0!</v>
      </c>
      <c r="M6" s="36">
        <f>IF(F6="","",INDEX(SCHRS!$A$1:$J$22,MATCH(F6,SCHRS!$B$1:$B$22,0),$D$1+5))</f>
        <v>1.049</v>
      </c>
      <c r="N6" s="36">
        <v>1</v>
      </c>
      <c r="O6" s="36">
        <f>IF(F6="","",M6*N6)</f>
        <v>1.049</v>
      </c>
      <c r="P6" s="37"/>
      <c r="Q6" s="47">
        <v>28</v>
      </c>
      <c r="R6" s="54">
        <v>2</v>
      </c>
      <c r="S6" s="39">
        <f>IF(R6="","",IF(TYPE(R6)=2,R6,(P6*60+Q6+(R6/60))))</f>
        <v>28.033333333333335</v>
      </c>
      <c r="T6" s="39">
        <f>IF(S6="","",IF(TYPE(R6)=2,S6,S6/(O6)))</f>
        <v>26.7238639974579</v>
      </c>
    </row>
    <row r="7" spans="1:20" ht="15.75">
      <c r="A7" s="57">
        <v>5</v>
      </c>
      <c r="B7" s="71">
        <v>6</v>
      </c>
      <c r="C7" s="49" t="s">
        <v>185</v>
      </c>
      <c r="D7" s="52" t="s">
        <v>186</v>
      </c>
      <c r="E7" s="52">
        <v>211</v>
      </c>
      <c r="F7" s="49" t="s">
        <v>184</v>
      </c>
      <c r="G7" s="40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IF(F7="","",INDEX(SCHRS!$A$1:J$22,MATCH(F7,SCHRS!$B$1:$B$22,0),3))</f>
        <v>0</v>
      </c>
      <c r="L7" s="35" t="e">
        <f>IF(F7="","",IF(K7="nl",100,100*G7/K7))</f>
        <v>#DIV/0!</v>
      </c>
      <c r="M7" s="36">
        <f>IF(F7="","",INDEX(SCHRS!$A$1:$J$22,MATCH(F7,SCHRS!$B$1:$B$22,0),$D$1+5))</f>
        <v>1.049</v>
      </c>
      <c r="N7" s="36">
        <v>1</v>
      </c>
      <c r="O7" s="36">
        <f>IF(F7="","",M7*N7)</f>
        <v>1.049</v>
      </c>
      <c r="P7" s="37"/>
      <c r="Q7" s="47">
        <v>37</v>
      </c>
      <c r="R7" s="54">
        <v>34</v>
      </c>
      <c r="S7" s="39">
        <f>IF(R7="","",IF(TYPE(R7)=2,R7,(P7*60+Q7+(R7/60))))</f>
        <v>37.56666666666667</v>
      </c>
      <c r="T7" s="39">
        <f>IF(S7="","",IF(TYPE(R7)=2,S7,S7/(O7)))</f>
        <v>35.811884334286624</v>
      </c>
    </row>
    <row r="8" spans="1:20" ht="15.75">
      <c r="A8" s="57">
        <v>6</v>
      </c>
      <c r="B8" s="71">
        <v>1</v>
      </c>
      <c r="C8" s="49" t="s">
        <v>187</v>
      </c>
      <c r="D8" s="52"/>
      <c r="E8" s="52">
        <v>6954</v>
      </c>
      <c r="F8" s="49" t="s">
        <v>18</v>
      </c>
      <c r="G8" s="40"/>
      <c r="H8" s="26"/>
      <c r="I8" s="26"/>
      <c r="J8" s="26" t="e">
        <f>IF(OR(F8="",K8="nl"),"",IF(L8&lt;70,"L4",IF(L8&lt;80,"L3",IF(L8&lt;90,"L2",IF(L8&lt;100,"L1",IF(L8&gt;130,"H3",IF(L8&gt;120,"H2",IF(L8&gt;110,"H1",""))))))))</f>
        <v>#DIV/0!</v>
      </c>
      <c r="K8" s="26">
        <f>IF(F8="","",INDEX(SCHRS!$A$1:J$22,MATCH(F8,SCHRS!$B$1:$B$22,0),3))</f>
        <v>0</v>
      </c>
      <c r="L8" s="35" t="e">
        <f>IF(F8="","",IF(K8="nl",100,100*G8/K8))</f>
        <v>#DIV/0!</v>
      </c>
      <c r="M8" s="36">
        <f>IF(F8="","",INDEX(SCHRS!$A$1:$J$22,MATCH(F8,SCHRS!$B$1:$B$22,0),$D$1+5))</f>
        <v>1.219</v>
      </c>
      <c r="N8" s="36">
        <v>1</v>
      </c>
      <c r="O8" s="36">
        <f>IF(F8="","",M8*N8)</f>
        <v>1.219</v>
      </c>
      <c r="P8" s="37"/>
      <c r="Q8" s="47">
        <v>32</v>
      </c>
      <c r="R8" s="54">
        <v>20</v>
      </c>
      <c r="S8" s="39">
        <f>IF(R8="","",IF(TYPE(R8)=2,R8,(P8*60+Q8+(R8/60))))</f>
        <v>32.333333333333336</v>
      </c>
      <c r="T8" s="39">
        <f>IF(S8="","",IF(TYPE(R8)=2,S8,S8/(O8)))</f>
        <v>26.52447361225048</v>
      </c>
    </row>
    <row r="9" spans="1:20" ht="15">
      <c r="A9" s="57"/>
      <c r="B9" s="53"/>
      <c r="C9" s="49"/>
      <c r="D9" s="52"/>
      <c r="E9" s="52"/>
      <c r="F9" s="49"/>
      <c r="G9" s="40"/>
      <c r="H9" s="26"/>
      <c r="I9" s="26"/>
      <c r="J9" s="26"/>
      <c r="K9" s="26"/>
      <c r="L9" s="35"/>
      <c r="M9" s="36"/>
      <c r="N9" s="36"/>
      <c r="O9" s="36"/>
      <c r="P9" s="37"/>
      <c r="Q9" s="47"/>
      <c r="R9" s="54"/>
      <c r="S9" s="39"/>
      <c r="T9" s="39"/>
    </row>
    <row r="10" spans="1:20" ht="15">
      <c r="A10" s="57"/>
      <c r="B10" s="53"/>
      <c r="C10" s="48"/>
      <c r="D10" s="48"/>
      <c r="E10" s="52"/>
      <c r="F10" s="49"/>
      <c r="G10" s="40"/>
      <c r="H10" s="26"/>
      <c r="I10" s="26"/>
      <c r="J10" s="26"/>
      <c r="K10" s="26"/>
      <c r="L10" s="35"/>
      <c r="M10" s="36"/>
      <c r="N10" s="36"/>
      <c r="O10" s="36"/>
      <c r="P10" s="37"/>
      <c r="Q10" s="47"/>
      <c r="R10" s="54"/>
      <c r="S10" s="39"/>
      <c r="T10" s="39"/>
    </row>
    <row r="11" spans="1:20" ht="15">
      <c r="A11" s="57"/>
      <c r="B11" s="53"/>
      <c r="C11" s="48"/>
      <c r="D11" s="48"/>
      <c r="E11" s="52"/>
      <c r="F11" s="49"/>
      <c r="G11" s="40"/>
      <c r="H11" s="26"/>
      <c r="I11" s="26"/>
      <c r="J11" s="26"/>
      <c r="K11" s="26"/>
      <c r="L11" s="35"/>
      <c r="M11" s="36"/>
      <c r="N11" s="36"/>
      <c r="O11" s="36"/>
      <c r="P11" s="37"/>
      <c r="Q11" s="47"/>
      <c r="R11" s="54"/>
      <c r="S11" s="39"/>
      <c r="T11" s="39"/>
    </row>
    <row r="12" spans="1:20" ht="15">
      <c r="A12" s="57"/>
      <c r="B12" s="53"/>
      <c r="C12" s="48"/>
      <c r="D12" s="48"/>
      <c r="E12" s="52"/>
      <c r="F12" s="49"/>
      <c r="G12" s="40"/>
      <c r="H12" s="26"/>
      <c r="I12" s="26"/>
      <c r="J12" s="26"/>
      <c r="K12" s="26"/>
      <c r="L12" s="35"/>
      <c r="M12" s="36"/>
      <c r="N12" s="36"/>
      <c r="O12" s="36"/>
      <c r="P12" s="37"/>
      <c r="Q12" s="47"/>
      <c r="R12" s="54"/>
      <c r="S12" s="39"/>
      <c r="T12" s="39"/>
    </row>
    <row r="13" spans="1:20" ht="15">
      <c r="A13" s="57"/>
      <c r="B13" s="53"/>
      <c r="C13" s="48"/>
      <c r="D13" s="48"/>
      <c r="E13" s="52"/>
      <c r="F13" s="49"/>
      <c r="G13" s="40"/>
      <c r="H13" s="26"/>
      <c r="I13" s="26"/>
      <c r="J13" s="26"/>
      <c r="K13" s="26"/>
      <c r="L13" s="35"/>
      <c r="M13" s="36"/>
      <c r="N13" s="36"/>
      <c r="O13" s="36"/>
      <c r="P13" s="37"/>
      <c r="Q13" s="47"/>
      <c r="R13" s="54"/>
      <c r="S13" s="39"/>
      <c r="T13" s="39"/>
    </row>
    <row r="14" spans="1:20" ht="15">
      <c r="A14" s="57"/>
      <c r="B14" s="53"/>
      <c r="C14" s="48"/>
      <c r="D14" s="48"/>
      <c r="E14" s="52"/>
      <c r="F14" s="49"/>
      <c r="G14" s="40"/>
      <c r="H14" s="26"/>
      <c r="I14" s="26"/>
      <c r="J14" s="26"/>
      <c r="K14" s="26"/>
      <c r="L14" s="35"/>
      <c r="M14" s="36"/>
      <c r="N14" s="36"/>
      <c r="O14" s="36"/>
      <c r="P14" s="37"/>
      <c r="Q14" s="47"/>
      <c r="R14" s="54"/>
      <c r="S14" s="39"/>
      <c r="T14" s="39"/>
    </row>
    <row r="15" spans="1:20" ht="15">
      <c r="A15" s="57"/>
      <c r="B15" s="53"/>
      <c r="C15" s="48"/>
      <c r="D15" s="48"/>
      <c r="E15" s="52"/>
      <c r="F15" s="49"/>
      <c r="G15" s="40"/>
      <c r="H15" s="26"/>
      <c r="I15" s="26"/>
      <c r="J15" s="26"/>
      <c r="K15" s="26"/>
      <c r="L15" s="35"/>
      <c r="M15" s="36"/>
      <c r="N15" s="36"/>
      <c r="O15" s="36"/>
      <c r="P15" s="37"/>
      <c r="Q15" s="47"/>
      <c r="R15" s="54"/>
      <c r="S15" s="39"/>
      <c r="T15" s="39"/>
    </row>
    <row r="16" spans="1:20" ht="15">
      <c r="A16" s="57"/>
      <c r="B16" s="53"/>
      <c r="C16" s="48"/>
      <c r="D16" s="48"/>
      <c r="E16" s="52"/>
      <c r="F16" s="49"/>
      <c r="G16" s="40"/>
      <c r="H16" s="26"/>
      <c r="I16" s="26"/>
      <c r="J16" s="26"/>
      <c r="K16" s="26"/>
      <c r="L16" s="35"/>
      <c r="M16" s="36"/>
      <c r="N16" s="36"/>
      <c r="O16" s="36"/>
      <c r="P16" s="37"/>
      <c r="Q16" s="47"/>
      <c r="R16" s="54"/>
      <c r="S16" s="39"/>
      <c r="T16" s="39"/>
    </row>
    <row r="17" spans="1:20" ht="15">
      <c r="A17" s="57"/>
      <c r="B17" s="53"/>
      <c r="C17" s="48"/>
      <c r="D17" s="48"/>
      <c r="E17" s="52"/>
      <c r="F17" s="49"/>
      <c r="G17" s="40"/>
      <c r="H17" s="26"/>
      <c r="I17" s="26"/>
      <c r="J17" s="26"/>
      <c r="K17" s="26"/>
      <c r="L17" s="35"/>
      <c r="M17" s="36"/>
      <c r="N17" s="36"/>
      <c r="O17" s="36"/>
      <c r="P17" s="37"/>
      <c r="Q17" s="47"/>
      <c r="R17" s="54"/>
      <c r="S17" s="39"/>
      <c r="T17" s="39"/>
    </row>
    <row r="18" spans="1:20" ht="15">
      <c r="A18" s="57"/>
      <c r="B18" s="53"/>
      <c r="C18" s="49"/>
      <c r="D18" s="49"/>
      <c r="E18" s="52"/>
      <c r="F18" s="49"/>
      <c r="G18" s="40"/>
      <c r="H18" s="26"/>
      <c r="I18" s="26"/>
      <c r="J18" s="26"/>
      <c r="K18" s="26"/>
      <c r="L18" s="35"/>
      <c r="M18" s="36"/>
      <c r="N18" s="36"/>
      <c r="O18" s="36"/>
      <c r="P18" s="37"/>
      <c r="Q18" s="47"/>
      <c r="R18" s="54"/>
      <c r="S18" s="39"/>
      <c r="T18" s="39"/>
    </row>
    <row r="19" spans="1:20" ht="15">
      <c r="A19" s="57"/>
      <c r="B19" s="53"/>
      <c r="C19" s="49"/>
      <c r="D19" s="49"/>
      <c r="E19" s="52"/>
      <c r="F19" s="49"/>
      <c r="G19" s="40"/>
      <c r="H19" s="26"/>
      <c r="I19" s="26"/>
      <c r="J19" s="26"/>
      <c r="K19" s="26"/>
      <c r="L19" s="35"/>
      <c r="M19" s="36"/>
      <c r="N19" s="36"/>
      <c r="O19" s="36"/>
      <c r="P19" s="37"/>
      <c r="Q19" s="47"/>
      <c r="R19" s="54"/>
      <c r="S19" s="39"/>
      <c r="T19" s="39"/>
    </row>
    <row r="20" spans="1:20" ht="15">
      <c r="A20" s="57"/>
      <c r="B20" s="53"/>
      <c r="C20" s="49"/>
      <c r="D20" s="49"/>
      <c r="E20" s="52"/>
      <c r="F20" s="49"/>
      <c r="G20" s="40"/>
      <c r="H20" s="26"/>
      <c r="I20" s="26"/>
      <c r="J20" s="26"/>
      <c r="K20" s="26"/>
      <c r="L20" s="35"/>
      <c r="M20" s="36"/>
      <c r="N20" s="36"/>
      <c r="O20" s="36"/>
      <c r="P20" s="37"/>
      <c r="Q20" s="47"/>
      <c r="R20" s="54"/>
      <c r="S20" s="39"/>
      <c r="T20" s="39"/>
    </row>
    <row r="21" spans="1:20" ht="15">
      <c r="A21" s="57"/>
      <c r="B21" s="53"/>
      <c r="C21" s="26"/>
      <c r="D21" s="49"/>
      <c r="E21" s="52"/>
      <c r="F21" s="49"/>
      <c r="G21" s="40"/>
      <c r="H21" s="26"/>
      <c r="I21" s="26"/>
      <c r="J21" s="26"/>
      <c r="K21" s="26"/>
      <c r="L21" s="35"/>
      <c r="M21" s="36"/>
      <c r="N21" s="36"/>
      <c r="O21" s="36"/>
      <c r="P21" s="37"/>
      <c r="Q21" s="38"/>
      <c r="R21" s="54"/>
      <c r="S21" s="39"/>
      <c r="T21" s="39"/>
    </row>
    <row r="22" spans="1:20" ht="15">
      <c r="A22" s="57"/>
      <c r="B22" s="53"/>
      <c r="C22" s="49"/>
      <c r="E22" s="52"/>
      <c r="F22" s="49"/>
      <c r="G22" s="40"/>
      <c r="H22" s="26"/>
      <c r="I22" s="26"/>
      <c r="J22" s="26"/>
      <c r="K22" s="26"/>
      <c r="L22" s="35"/>
      <c r="M22" s="36"/>
      <c r="N22" s="36"/>
      <c r="O22" s="36"/>
      <c r="P22" s="37"/>
      <c r="Q22" s="47"/>
      <c r="R22" s="54"/>
      <c r="S22" s="39"/>
      <c r="T22" s="39"/>
    </row>
    <row r="23" spans="1:20" ht="15">
      <c r="A23" s="55"/>
      <c r="B23" s="53"/>
      <c r="C23" s="50"/>
      <c r="D23" s="50"/>
      <c r="E23" s="56"/>
      <c r="F23" s="49"/>
      <c r="G23" s="40"/>
      <c r="H23" s="26"/>
      <c r="I23" s="26"/>
      <c r="J23" s="26"/>
      <c r="K23" s="26"/>
      <c r="L23" s="35"/>
      <c r="M23" s="36"/>
      <c r="N23" s="36"/>
      <c r="O23" s="36"/>
      <c r="P23" s="37"/>
      <c r="Q23" s="47"/>
      <c r="R23" s="54"/>
      <c r="S23" s="39"/>
      <c r="T23" s="39"/>
    </row>
    <row r="24" ht="15">
      <c r="B24" s="42"/>
    </row>
    <row r="25" ht="15">
      <c r="B25" s="42"/>
    </row>
    <row r="26" ht="15">
      <c r="B26" s="42"/>
    </row>
    <row r="27" ht="15">
      <c r="B27" s="42"/>
    </row>
    <row r="28" ht="15">
      <c r="B28" s="42"/>
    </row>
    <row r="29" ht="15">
      <c r="B29" s="42"/>
    </row>
    <row r="30" ht="15">
      <c r="B30" s="42"/>
    </row>
    <row r="31" ht="15">
      <c r="B31" s="42"/>
    </row>
    <row r="32" ht="15">
      <c r="B32" s="42"/>
    </row>
    <row r="33" ht="15">
      <c r="B33" s="42"/>
    </row>
    <row r="34" ht="15">
      <c r="B34" s="42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34"/>
  <sheetViews>
    <sheetView workbookViewId="0" topLeftCell="A1">
      <selection activeCell="B8" sqref="B3:B8"/>
    </sheetView>
  </sheetViews>
  <sheetFormatPr defaultColWidth="9.140625" defaultRowHeight="12.75"/>
  <cols>
    <col min="1" max="1" width="8.8515625" style="41" bestFit="1" customWidth="1"/>
    <col min="2" max="2" width="6.7109375" style="41" bestFit="1" customWidth="1"/>
    <col min="3" max="3" width="18.00390625" style="42" bestFit="1" customWidth="1"/>
    <col min="4" max="4" width="20.7109375" style="42" bestFit="1" customWidth="1"/>
    <col min="5" max="5" width="8.28125" style="43" bestFit="1" customWidth="1"/>
    <col min="6" max="6" width="7.00390625" style="42" bestFit="1" customWidth="1"/>
    <col min="7" max="7" width="3.8515625" style="42" hidden="1" customWidth="1"/>
    <col min="8" max="9" width="4.140625" style="42" hidden="1" customWidth="1"/>
    <col min="10" max="10" width="8.421875" style="42" hidden="1" customWidth="1"/>
    <col min="11" max="11" width="4.7109375" style="42" hidden="1" customWidth="1"/>
    <col min="12" max="12" width="8.421875" style="44" hidden="1" customWidth="1"/>
    <col min="13" max="13" width="9.28125" style="45" bestFit="1" customWidth="1"/>
    <col min="14" max="14" width="8.140625" style="45" bestFit="1" customWidth="1"/>
    <col min="15" max="15" width="9.28125" style="45" bestFit="1" customWidth="1"/>
    <col min="16" max="16" width="3.421875" style="42" bestFit="1" customWidth="1"/>
    <col min="17" max="17" width="4.7109375" style="42" bestFit="1" customWidth="1"/>
    <col min="18" max="18" width="4.8515625" style="42" bestFit="1" customWidth="1"/>
    <col min="19" max="19" width="9.28125" style="46" bestFit="1" customWidth="1"/>
    <col min="20" max="20" width="11.421875" style="46" bestFit="1" customWidth="1"/>
    <col min="21" max="16384" width="9.00390625" style="42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4" t="s">
        <v>127</v>
      </c>
      <c r="Q1" s="74"/>
      <c r="R1" s="74"/>
      <c r="S1" s="74"/>
      <c r="T1" s="74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51" t="s">
        <v>84</v>
      </c>
    </row>
    <row r="3" spans="1:20" ht="15.75">
      <c r="A3" s="57">
        <v>1</v>
      </c>
      <c r="B3" s="71">
        <v>2</v>
      </c>
      <c r="C3" s="49" t="s">
        <v>177</v>
      </c>
      <c r="D3" s="52"/>
      <c r="E3" s="52">
        <v>124</v>
      </c>
      <c r="F3" s="49" t="s">
        <v>166</v>
      </c>
      <c r="G3" s="40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>IF(F3="","",IF(K3="nl",100,100*G3/K3))</f>
        <v>#DIV/0!</v>
      </c>
      <c r="M3" s="36">
        <f>IF(F3="","",INDEX(SCHRS!$A$1:$J$22,MATCH(F3,SCHRS!$B$1:$B$22,0),$D$1+5))</f>
        <v>1.521</v>
      </c>
      <c r="N3" s="36">
        <v>1</v>
      </c>
      <c r="O3" s="36">
        <f>IF(F3="","",M3*N3)</f>
        <v>1.521</v>
      </c>
      <c r="P3" s="37"/>
      <c r="Q3" s="47">
        <v>33</v>
      </c>
      <c r="R3" s="54">
        <v>34</v>
      </c>
      <c r="S3" s="39">
        <f>IF(R3="","",IF(TYPE(R3)=2,R3,(P3*60+Q3+(R3/60))))</f>
        <v>33.56666666666667</v>
      </c>
      <c r="T3" s="39">
        <f>IF(S3="","",IF(TYPE(R3)=2,S3,S3/(O3)))</f>
        <v>22.068814376506687</v>
      </c>
    </row>
    <row r="4" spans="1:20" ht="15.75">
      <c r="A4" s="57">
        <v>2</v>
      </c>
      <c r="B4" s="71">
        <v>6</v>
      </c>
      <c r="C4" s="49" t="s">
        <v>178</v>
      </c>
      <c r="D4" s="49" t="s">
        <v>179</v>
      </c>
      <c r="E4" s="52">
        <v>5</v>
      </c>
      <c r="F4" s="49" t="s">
        <v>180</v>
      </c>
      <c r="G4" s="40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IF(F4="","",INDEX(SCHRS!$A$1:J$22,MATCH(F4,SCHRS!$B$1:$B$22,0),3))</f>
        <v>0</v>
      </c>
      <c r="L4" s="35" t="e">
        <f>IF(F4="","",IF(K4="nl",100,100*G4/K4))</f>
        <v>#DIV/0!</v>
      </c>
      <c r="M4" s="36">
        <f>IF(F4="","",INDEX(SCHRS!$A$1:$J$22,MATCH(F4,SCHRS!$B$1:$B$22,0),$D$1+5))</f>
        <v>1</v>
      </c>
      <c r="N4" s="36">
        <v>1</v>
      </c>
      <c r="O4" s="36">
        <f>IF(F4="","",M4*N4)</f>
        <v>1</v>
      </c>
      <c r="P4" s="37"/>
      <c r="Q4" s="47">
        <v>27</v>
      </c>
      <c r="R4" s="54">
        <v>10</v>
      </c>
      <c r="S4" s="39">
        <f>IF(R4="","",IF(TYPE(R4)=2,R4,(P4*60+Q4+(R4/60))))</f>
        <v>27.166666666666668</v>
      </c>
      <c r="T4" s="39">
        <f>IF(S4="","",IF(TYPE(R4)=2,S4,S4/(O4)))</f>
        <v>27.166666666666668</v>
      </c>
    </row>
    <row r="5" spans="1:20" ht="15.75">
      <c r="A5" s="57">
        <v>3</v>
      </c>
      <c r="B5" s="71">
        <v>3</v>
      </c>
      <c r="C5" s="49" t="s">
        <v>181</v>
      </c>
      <c r="D5" s="52"/>
      <c r="E5" s="52">
        <v>374</v>
      </c>
      <c r="F5" s="49" t="s">
        <v>11</v>
      </c>
      <c r="G5" s="40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IF(F5="","",INDEX(SCHRS!$A$1:J$22,MATCH(F5,SCHRS!$B$1:$B$22,0),3))</f>
        <v>0</v>
      </c>
      <c r="L5" s="35" t="e">
        <f>IF(F5="","",IF(K5="nl",100,100*G5/K5))</f>
        <v>#DIV/0!</v>
      </c>
      <c r="M5" s="36">
        <f>IF(F5="","",INDEX(SCHRS!$A$1:$J$22,MATCH(F5,SCHRS!$B$1:$B$22,0),$D$1+5))</f>
        <v>1.026</v>
      </c>
      <c r="N5" s="36">
        <v>1</v>
      </c>
      <c r="O5" s="36">
        <f>IF(F5="","",M5*N5)</f>
        <v>1.026</v>
      </c>
      <c r="P5" s="37"/>
      <c r="Q5" s="47">
        <v>23</v>
      </c>
      <c r="R5" s="54">
        <v>57</v>
      </c>
      <c r="S5" s="39">
        <f>IF(R5="","",IF(TYPE(R5)=2,R5,(P5*60+Q5+(R5/60))))</f>
        <v>23.95</v>
      </c>
      <c r="T5" s="39">
        <f>IF(S5="","",IF(TYPE(R5)=2,S5,S5/(O5)))</f>
        <v>23.34307992202729</v>
      </c>
    </row>
    <row r="6" spans="1:20" ht="15.75">
      <c r="A6" s="57">
        <v>4</v>
      </c>
      <c r="B6" s="71">
        <v>4</v>
      </c>
      <c r="C6" s="49" t="s">
        <v>182</v>
      </c>
      <c r="D6" s="52" t="s">
        <v>183</v>
      </c>
      <c r="E6" s="52">
        <v>117</v>
      </c>
      <c r="F6" s="49" t="s">
        <v>184</v>
      </c>
      <c r="G6" s="40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IF(F6="","",INDEX(SCHRS!$A$1:J$22,MATCH(F6,SCHRS!$B$1:$B$22,0),3))</f>
        <v>0</v>
      </c>
      <c r="L6" s="35" t="e">
        <f>IF(F6="","",IF(K6="nl",100,100*G6/K6))</f>
        <v>#DIV/0!</v>
      </c>
      <c r="M6" s="36">
        <f>IF(F6="","",INDEX(SCHRS!$A$1:$J$22,MATCH(F6,SCHRS!$B$1:$B$22,0),$D$1+5))</f>
        <v>1.049</v>
      </c>
      <c r="N6" s="36">
        <v>1</v>
      </c>
      <c r="O6" s="36">
        <f>IF(F6="","",M6*N6)</f>
        <v>1.049</v>
      </c>
      <c r="P6" s="37"/>
      <c r="Q6" s="47">
        <v>25</v>
      </c>
      <c r="R6" s="54">
        <v>32</v>
      </c>
      <c r="S6" s="39">
        <f>IF(R6="","",IF(TYPE(R6)=2,R6,(P6*60+Q6+(R6/60))))</f>
        <v>25.533333333333335</v>
      </c>
      <c r="T6" s="39">
        <f>IF(S6="","",IF(TYPE(R6)=2,S6,S6/(O6)))</f>
        <v>24.34064188115666</v>
      </c>
    </row>
    <row r="7" spans="1:20" ht="15.75">
      <c r="A7" s="57">
        <v>5</v>
      </c>
      <c r="B7" s="71">
        <v>5</v>
      </c>
      <c r="C7" s="49" t="s">
        <v>185</v>
      </c>
      <c r="D7" s="52" t="s">
        <v>186</v>
      </c>
      <c r="E7" s="52">
        <v>211</v>
      </c>
      <c r="F7" s="49" t="s">
        <v>184</v>
      </c>
      <c r="G7" s="40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IF(F7="","",INDEX(SCHRS!$A$1:J$22,MATCH(F7,SCHRS!$B$1:$B$22,0),3))</f>
        <v>0</v>
      </c>
      <c r="L7" s="35" t="e">
        <f>IF(F7="","",IF(K7="nl",100,100*G7/K7))</f>
        <v>#DIV/0!</v>
      </c>
      <c r="M7" s="36">
        <f>IF(F7="","",INDEX(SCHRS!$A$1:$J$22,MATCH(F7,SCHRS!$B$1:$B$22,0),$D$1+5))</f>
        <v>1.049</v>
      </c>
      <c r="N7" s="36">
        <v>1</v>
      </c>
      <c r="O7" s="36">
        <f>IF(F7="","",M7*N7)</f>
        <v>1.049</v>
      </c>
      <c r="P7" s="37"/>
      <c r="Q7" s="47">
        <v>27</v>
      </c>
      <c r="R7" s="54">
        <v>41</v>
      </c>
      <c r="S7" s="39">
        <f>IF(R7="","",IF(TYPE(R7)=2,R7,(P7*60+Q7+(R7/60))))</f>
        <v>27.683333333333334</v>
      </c>
      <c r="T7" s="39">
        <f>IF(S7="","",IF(TYPE(R7)=2,S7,S7/(O7)))</f>
        <v>26.390212901175726</v>
      </c>
    </row>
    <row r="8" spans="1:20" ht="15.75">
      <c r="A8" s="57">
        <v>6</v>
      </c>
      <c r="B8" s="71">
        <v>1</v>
      </c>
      <c r="C8" s="49" t="s">
        <v>187</v>
      </c>
      <c r="D8" s="52"/>
      <c r="E8" s="52">
        <v>6954</v>
      </c>
      <c r="F8" s="49" t="s">
        <v>18</v>
      </c>
      <c r="G8" s="40"/>
      <c r="H8" s="26"/>
      <c r="I8" s="26"/>
      <c r="J8" s="26" t="e">
        <f>IF(OR(F8="",K8="nl"),"",IF(L8&lt;70,"L4",IF(L8&lt;80,"L3",IF(L8&lt;90,"L2",IF(L8&lt;100,"L1",IF(L8&gt;130,"H3",IF(L8&gt;120,"H2",IF(L8&gt;110,"H1",""))))))))</f>
        <v>#DIV/0!</v>
      </c>
      <c r="K8" s="26">
        <f>IF(F8="","",INDEX(SCHRS!$A$1:J$22,MATCH(F8,SCHRS!$B$1:$B$22,0),3))</f>
        <v>0</v>
      </c>
      <c r="L8" s="35" t="e">
        <f>IF(F8="","",IF(K8="nl",100,100*G8/K8))</f>
        <v>#DIV/0!</v>
      </c>
      <c r="M8" s="36">
        <f>IF(F8="","",INDEX(SCHRS!$A$1:$J$22,MATCH(F8,SCHRS!$B$1:$B$22,0),$D$1+5))</f>
        <v>1.219</v>
      </c>
      <c r="N8" s="36">
        <v>1</v>
      </c>
      <c r="O8" s="36">
        <f>IF(F8="","",M8*N8)</f>
        <v>1.219</v>
      </c>
      <c r="P8" s="37"/>
      <c r="Q8" s="47">
        <v>23</v>
      </c>
      <c r="R8" s="54">
        <v>42</v>
      </c>
      <c r="S8" s="39">
        <f>IF(R8="","",IF(TYPE(R8)=2,R8,(P8*60+Q8+(R8/60))))</f>
        <v>23.7</v>
      </c>
      <c r="T8" s="39">
        <f>IF(S8="","",IF(TYPE(R8)=2,S8,S8/(O8)))</f>
        <v>19.44216570959803</v>
      </c>
    </row>
    <row r="9" spans="1:20" ht="15">
      <c r="A9" s="57"/>
      <c r="B9" s="53"/>
      <c r="C9" s="49"/>
      <c r="D9" s="52"/>
      <c r="E9" s="52"/>
      <c r="F9" s="49"/>
      <c r="G9" s="40"/>
      <c r="H9" s="26"/>
      <c r="I9" s="26"/>
      <c r="J9" s="26"/>
      <c r="K9" s="26"/>
      <c r="L9" s="35"/>
      <c r="M9" s="36"/>
      <c r="N9" s="36"/>
      <c r="O9" s="36"/>
      <c r="P9" s="37"/>
      <c r="Q9" s="47"/>
      <c r="R9" s="54"/>
      <c r="S9" s="39"/>
      <c r="T9" s="39"/>
    </row>
    <row r="10" spans="1:20" ht="15">
      <c r="A10" s="57"/>
      <c r="B10" s="53"/>
      <c r="C10" s="48"/>
      <c r="D10" s="48"/>
      <c r="E10" s="52"/>
      <c r="F10" s="49"/>
      <c r="G10" s="40"/>
      <c r="H10" s="26"/>
      <c r="I10" s="26"/>
      <c r="J10" s="26"/>
      <c r="K10" s="26"/>
      <c r="L10" s="35"/>
      <c r="M10" s="36"/>
      <c r="N10" s="36"/>
      <c r="O10" s="36"/>
      <c r="P10" s="37"/>
      <c r="Q10" s="47"/>
      <c r="R10" s="54"/>
      <c r="S10" s="39"/>
      <c r="T10" s="39"/>
    </row>
    <row r="11" spans="1:20" ht="15">
      <c r="A11" s="57"/>
      <c r="B11" s="53"/>
      <c r="C11" s="48"/>
      <c r="D11" s="48"/>
      <c r="E11" s="52"/>
      <c r="F11" s="49"/>
      <c r="G11" s="40"/>
      <c r="H11" s="26"/>
      <c r="I11" s="26"/>
      <c r="J11" s="26"/>
      <c r="K11" s="26"/>
      <c r="L11" s="35"/>
      <c r="M11" s="36"/>
      <c r="N11" s="36"/>
      <c r="O11" s="36"/>
      <c r="P11" s="37"/>
      <c r="Q11" s="47"/>
      <c r="R11" s="54"/>
      <c r="S11" s="39"/>
      <c r="T11" s="39"/>
    </row>
    <row r="12" spans="1:20" ht="15">
      <c r="A12" s="57"/>
      <c r="B12" s="53"/>
      <c r="C12" s="48"/>
      <c r="D12" s="48"/>
      <c r="E12" s="52"/>
      <c r="F12" s="49"/>
      <c r="G12" s="40"/>
      <c r="H12" s="26"/>
      <c r="I12" s="26"/>
      <c r="J12" s="26"/>
      <c r="K12" s="26"/>
      <c r="L12" s="35"/>
      <c r="M12" s="36"/>
      <c r="N12" s="36"/>
      <c r="O12" s="36"/>
      <c r="P12" s="37"/>
      <c r="Q12" s="47"/>
      <c r="R12" s="54"/>
      <c r="S12" s="39"/>
      <c r="T12" s="39"/>
    </row>
    <row r="13" spans="1:20" ht="15">
      <c r="A13" s="57"/>
      <c r="B13" s="53"/>
      <c r="C13" s="48"/>
      <c r="D13" s="48"/>
      <c r="E13" s="52"/>
      <c r="F13" s="49"/>
      <c r="G13" s="40"/>
      <c r="H13" s="26"/>
      <c r="I13" s="26"/>
      <c r="J13" s="26"/>
      <c r="K13" s="26"/>
      <c r="L13" s="35"/>
      <c r="M13" s="36"/>
      <c r="N13" s="36"/>
      <c r="O13" s="36"/>
      <c r="P13" s="37"/>
      <c r="Q13" s="47"/>
      <c r="R13" s="54"/>
      <c r="S13" s="39"/>
      <c r="T13" s="39"/>
    </row>
    <row r="14" spans="1:20" ht="15">
      <c r="A14" s="57"/>
      <c r="B14" s="53"/>
      <c r="C14" s="48"/>
      <c r="D14" s="48"/>
      <c r="E14" s="52"/>
      <c r="F14" s="49"/>
      <c r="G14" s="40"/>
      <c r="H14" s="26"/>
      <c r="I14" s="26"/>
      <c r="J14" s="26"/>
      <c r="K14" s="26"/>
      <c r="L14" s="35"/>
      <c r="M14" s="36"/>
      <c r="N14" s="36"/>
      <c r="O14" s="36"/>
      <c r="P14" s="37"/>
      <c r="Q14" s="47"/>
      <c r="R14" s="54"/>
      <c r="S14" s="39"/>
      <c r="T14" s="39"/>
    </row>
    <row r="15" spans="1:20" ht="15">
      <c r="A15" s="57"/>
      <c r="B15" s="53"/>
      <c r="C15" s="48"/>
      <c r="D15" s="48"/>
      <c r="E15" s="52"/>
      <c r="F15" s="49"/>
      <c r="G15" s="40"/>
      <c r="H15" s="26"/>
      <c r="I15" s="26"/>
      <c r="J15" s="26"/>
      <c r="K15" s="26"/>
      <c r="L15" s="35"/>
      <c r="M15" s="36"/>
      <c r="N15" s="36"/>
      <c r="O15" s="36"/>
      <c r="P15" s="37"/>
      <c r="Q15" s="47"/>
      <c r="R15" s="54"/>
      <c r="S15" s="39"/>
      <c r="T15" s="39"/>
    </row>
    <row r="16" spans="1:20" ht="15">
      <c r="A16" s="57"/>
      <c r="B16" s="53"/>
      <c r="C16" s="48"/>
      <c r="D16" s="48"/>
      <c r="E16" s="52"/>
      <c r="F16" s="49"/>
      <c r="G16" s="40"/>
      <c r="H16" s="26"/>
      <c r="I16" s="26"/>
      <c r="J16" s="26"/>
      <c r="K16" s="26"/>
      <c r="L16" s="35"/>
      <c r="M16" s="36"/>
      <c r="N16" s="36"/>
      <c r="O16" s="36"/>
      <c r="P16" s="37"/>
      <c r="Q16" s="47"/>
      <c r="R16" s="54"/>
      <c r="S16" s="39"/>
      <c r="T16" s="39"/>
    </row>
    <row r="17" spans="1:20" ht="15">
      <c r="A17" s="57"/>
      <c r="B17" s="53"/>
      <c r="C17" s="48"/>
      <c r="D17" s="48"/>
      <c r="E17" s="52"/>
      <c r="F17" s="49"/>
      <c r="G17" s="40"/>
      <c r="H17" s="26"/>
      <c r="I17" s="26"/>
      <c r="J17" s="26"/>
      <c r="K17" s="26"/>
      <c r="L17" s="35"/>
      <c r="M17" s="36"/>
      <c r="N17" s="36"/>
      <c r="O17" s="36"/>
      <c r="P17" s="37"/>
      <c r="Q17" s="47"/>
      <c r="R17" s="54"/>
      <c r="S17" s="39"/>
      <c r="T17" s="39"/>
    </row>
    <row r="18" spans="1:20" ht="15">
      <c r="A18" s="57"/>
      <c r="B18" s="53"/>
      <c r="C18" s="49"/>
      <c r="D18" s="49"/>
      <c r="E18" s="52"/>
      <c r="F18" s="49"/>
      <c r="G18" s="40"/>
      <c r="H18" s="26"/>
      <c r="I18" s="26"/>
      <c r="J18" s="26"/>
      <c r="K18" s="26"/>
      <c r="L18" s="35"/>
      <c r="M18" s="36"/>
      <c r="N18" s="36"/>
      <c r="O18" s="36"/>
      <c r="P18" s="37"/>
      <c r="Q18" s="47"/>
      <c r="R18" s="54"/>
      <c r="S18" s="39"/>
      <c r="T18" s="39"/>
    </row>
    <row r="19" spans="1:20" ht="15">
      <c r="A19" s="57"/>
      <c r="B19" s="53"/>
      <c r="C19" s="49"/>
      <c r="D19" s="49"/>
      <c r="E19" s="52"/>
      <c r="F19" s="49"/>
      <c r="G19" s="40"/>
      <c r="H19" s="26"/>
      <c r="I19" s="26"/>
      <c r="J19" s="26"/>
      <c r="K19" s="26"/>
      <c r="L19" s="35"/>
      <c r="M19" s="36"/>
      <c r="N19" s="36"/>
      <c r="O19" s="36"/>
      <c r="P19" s="37"/>
      <c r="Q19" s="47"/>
      <c r="R19" s="54"/>
      <c r="S19" s="39"/>
      <c r="T19" s="39"/>
    </row>
    <row r="20" spans="1:20" ht="15">
      <c r="A20" s="57"/>
      <c r="B20" s="53"/>
      <c r="C20" s="49"/>
      <c r="D20" s="49"/>
      <c r="E20" s="52"/>
      <c r="F20" s="49"/>
      <c r="G20" s="40"/>
      <c r="H20" s="26"/>
      <c r="I20" s="26"/>
      <c r="J20" s="26"/>
      <c r="K20" s="26"/>
      <c r="L20" s="35"/>
      <c r="M20" s="36"/>
      <c r="N20" s="36"/>
      <c r="O20" s="36"/>
      <c r="P20" s="37"/>
      <c r="Q20" s="47"/>
      <c r="R20" s="54"/>
      <c r="S20" s="39"/>
      <c r="T20" s="39"/>
    </row>
    <row r="21" spans="1:20" ht="15">
      <c r="A21" s="57"/>
      <c r="B21" s="53"/>
      <c r="C21" s="26"/>
      <c r="D21" s="49"/>
      <c r="E21" s="52"/>
      <c r="F21" s="49"/>
      <c r="G21" s="40"/>
      <c r="H21" s="26"/>
      <c r="I21" s="26"/>
      <c r="J21" s="26"/>
      <c r="K21" s="26"/>
      <c r="L21" s="35"/>
      <c r="M21" s="36"/>
      <c r="N21" s="36"/>
      <c r="O21" s="36"/>
      <c r="P21" s="37"/>
      <c r="Q21" s="38"/>
      <c r="R21" s="54"/>
      <c r="S21" s="39"/>
      <c r="T21" s="39"/>
    </row>
    <row r="22" spans="1:20" ht="15">
      <c r="A22" s="57"/>
      <c r="B22" s="53"/>
      <c r="C22" s="49"/>
      <c r="E22" s="52"/>
      <c r="F22" s="49"/>
      <c r="G22" s="40"/>
      <c r="H22" s="26"/>
      <c r="I22" s="26"/>
      <c r="J22" s="26"/>
      <c r="K22" s="26"/>
      <c r="L22" s="35"/>
      <c r="M22" s="36"/>
      <c r="N22" s="36"/>
      <c r="O22" s="36"/>
      <c r="P22" s="37"/>
      <c r="Q22" s="47"/>
      <c r="R22" s="54"/>
      <c r="S22" s="39"/>
      <c r="T22" s="39"/>
    </row>
    <row r="23" spans="1:20" ht="15">
      <c r="A23" s="55"/>
      <c r="B23" s="53"/>
      <c r="C23" s="50"/>
      <c r="D23" s="50"/>
      <c r="E23" s="56"/>
      <c r="F23" s="49"/>
      <c r="G23" s="40"/>
      <c r="H23" s="26"/>
      <c r="I23" s="26"/>
      <c r="J23" s="26"/>
      <c r="K23" s="26"/>
      <c r="L23" s="35"/>
      <c r="M23" s="36"/>
      <c r="N23" s="36"/>
      <c r="O23" s="36"/>
      <c r="P23" s="37"/>
      <c r="Q23" s="47"/>
      <c r="R23" s="54"/>
      <c r="S23" s="39"/>
      <c r="T23" s="39"/>
    </row>
    <row r="24" ht="15">
      <c r="B24" s="42"/>
    </row>
    <row r="25" ht="15">
      <c r="B25" s="42"/>
    </row>
    <row r="26" ht="15">
      <c r="B26" s="42"/>
    </row>
    <row r="27" ht="15">
      <c r="B27" s="42"/>
    </row>
    <row r="28" ht="15">
      <c r="B28" s="42"/>
    </row>
    <row r="29" ht="15">
      <c r="B29" s="42"/>
    </row>
    <row r="30" ht="15">
      <c r="B30" s="42"/>
    </row>
    <row r="31" ht="15">
      <c r="B31" s="42"/>
    </row>
    <row r="32" ht="15">
      <c r="B32" s="42"/>
    </row>
    <row r="33" ht="15">
      <c r="B33" s="42"/>
    </row>
    <row r="34" ht="15">
      <c r="B34" s="42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4"/>
  <sheetViews>
    <sheetView workbookViewId="0" topLeftCell="A1">
      <selection activeCell="B8" sqref="B3:B8"/>
    </sheetView>
  </sheetViews>
  <sheetFormatPr defaultColWidth="9.140625" defaultRowHeight="12.75"/>
  <cols>
    <col min="1" max="1" width="8.8515625" style="41" bestFit="1" customWidth="1"/>
    <col min="2" max="2" width="6.7109375" style="41" bestFit="1" customWidth="1"/>
    <col min="3" max="3" width="18.00390625" style="42" bestFit="1" customWidth="1"/>
    <col min="4" max="4" width="20.7109375" style="42" bestFit="1" customWidth="1"/>
    <col min="5" max="5" width="8.28125" style="43" bestFit="1" customWidth="1"/>
    <col min="6" max="6" width="7.00390625" style="42" bestFit="1" customWidth="1"/>
    <col min="7" max="7" width="3.8515625" style="42" hidden="1" customWidth="1"/>
    <col min="8" max="9" width="4.140625" style="42" hidden="1" customWidth="1"/>
    <col min="10" max="10" width="8.421875" style="42" hidden="1" customWidth="1"/>
    <col min="11" max="11" width="4.7109375" style="42" hidden="1" customWidth="1"/>
    <col min="12" max="12" width="8.421875" style="44" hidden="1" customWidth="1"/>
    <col min="13" max="13" width="9.28125" style="45" bestFit="1" customWidth="1"/>
    <col min="14" max="14" width="8.140625" style="45" bestFit="1" customWidth="1"/>
    <col min="15" max="15" width="9.28125" style="45" bestFit="1" customWidth="1"/>
    <col min="16" max="16" width="3.421875" style="42" bestFit="1" customWidth="1"/>
    <col min="17" max="17" width="4.7109375" style="42" bestFit="1" customWidth="1"/>
    <col min="18" max="18" width="4.8515625" style="42" bestFit="1" customWidth="1"/>
    <col min="19" max="19" width="9.28125" style="46" bestFit="1" customWidth="1"/>
    <col min="20" max="20" width="11.421875" style="46" bestFit="1" customWidth="1"/>
    <col min="21" max="16384" width="9.00390625" style="42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74" t="s">
        <v>127</v>
      </c>
      <c r="Q1" s="74"/>
      <c r="R1" s="74"/>
      <c r="S1" s="74"/>
      <c r="T1" s="74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51" t="s">
        <v>84</v>
      </c>
    </row>
    <row r="3" spans="1:20" ht="15.75">
      <c r="A3" s="57">
        <v>1</v>
      </c>
      <c r="B3" s="71">
        <v>1</v>
      </c>
      <c r="C3" s="49" t="s">
        <v>177</v>
      </c>
      <c r="D3" s="52"/>
      <c r="E3" s="52">
        <v>124</v>
      </c>
      <c r="F3" s="49" t="s">
        <v>166</v>
      </c>
      <c r="G3" s="40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>IF(F3="","",IF(K3="nl",100,100*G3/K3))</f>
        <v>#DIV/0!</v>
      </c>
      <c r="M3" s="36">
        <f>IF(F3="","",INDEX(SCHRS!$A$1:$J$22,MATCH(F3,SCHRS!$B$1:$B$22,0),$D$1+5))</f>
        <v>1.521</v>
      </c>
      <c r="N3" s="36">
        <v>1</v>
      </c>
      <c r="O3" s="36">
        <f>IF(F3="","",M3*N3)</f>
        <v>1.521</v>
      </c>
      <c r="P3" s="37"/>
      <c r="Q3" s="47">
        <v>35</v>
      </c>
      <c r="R3" s="54">
        <v>2</v>
      </c>
      <c r="S3" s="39">
        <f>IF(R3="","",IF(TYPE(R3)=2,R3,(P3*60+Q3+(R3/60))))</f>
        <v>35.03333333333333</v>
      </c>
      <c r="T3" s="39">
        <f>IF(S3="","",IF(TYPE(R3)=2,S3,S3/(O3)))</f>
        <v>23.033092263861494</v>
      </c>
    </row>
    <row r="4" spans="1:20" ht="15.75">
      <c r="A4" s="57">
        <v>2</v>
      </c>
      <c r="B4" s="71">
        <v>6</v>
      </c>
      <c r="C4" s="49" t="s">
        <v>178</v>
      </c>
      <c r="D4" s="49" t="s">
        <v>179</v>
      </c>
      <c r="E4" s="52">
        <v>5</v>
      </c>
      <c r="F4" s="49" t="s">
        <v>180</v>
      </c>
      <c r="G4" s="40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IF(F4="","",INDEX(SCHRS!$A$1:J$22,MATCH(F4,SCHRS!$B$1:$B$22,0),3))</f>
        <v>0</v>
      </c>
      <c r="L4" s="35" t="e">
        <f>IF(F4="","",IF(K4="nl",100,100*G4/K4))</f>
        <v>#DIV/0!</v>
      </c>
      <c r="M4" s="36">
        <f>IF(F4="","",INDEX(SCHRS!$A$1:$J$22,MATCH(F4,SCHRS!$B$1:$B$22,0),$D$1+5))</f>
        <v>1</v>
      </c>
      <c r="N4" s="36">
        <v>1</v>
      </c>
      <c r="O4" s="36">
        <f>IF(F4="","",M4*N4)</f>
        <v>1</v>
      </c>
      <c r="P4" s="37"/>
      <c r="Q4" s="47">
        <v>38</v>
      </c>
      <c r="R4" s="54">
        <v>8</v>
      </c>
      <c r="S4" s="39">
        <f>IF(R4="","",IF(TYPE(R4)=2,R4,(P4*60+Q4+(R4/60))))</f>
        <v>38.13333333333333</v>
      </c>
      <c r="T4" s="39">
        <f>IF(S4="","",IF(TYPE(R4)=2,S4,S4/(O4)))</f>
        <v>38.13333333333333</v>
      </c>
    </row>
    <row r="5" spans="1:20" ht="15.75">
      <c r="A5" s="57">
        <v>3</v>
      </c>
      <c r="B5" s="71">
        <v>4</v>
      </c>
      <c r="C5" s="49" t="s">
        <v>181</v>
      </c>
      <c r="D5" s="52"/>
      <c r="E5" s="52">
        <v>374</v>
      </c>
      <c r="F5" s="49" t="s">
        <v>11</v>
      </c>
      <c r="G5" s="40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IF(F5="","",INDEX(SCHRS!$A$1:J$22,MATCH(F5,SCHRS!$B$1:$B$22,0),3))</f>
        <v>0</v>
      </c>
      <c r="L5" s="35" t="e">
        <f>IF(F5="","",IF(K5="nl",100,100*G5/K5))</f>
        <v>#DIV/0!</v>
      </c>
      <c r="M5" s="36">
        <f>IF(F5="","",INDEX(SCHRS!$A$1:$J$22,MATCH(F5,SCHRS!$B$1:$B$22,0),$D$1+5))</f>
        <v>1.026</v>
      </c>
      <c r="N5" s="36">
        <v>1</v>
      </c>
      <c r="O5" s="36">
        <f>IF(F5="","",M5*N5)</f>
        <v>1.026</v>
      </c>
      <c r="P5" s="37"/>
      <c r="Q5" s="47">
        <v>25</v>
      </c>
      <c r="R5" s="54">
        <v>28</v>
      </c>
      <c r="S5" s="39">
        <f>IF(R5="","",IF(TYPE(R5)=2,R5,(P5*60+Q5+(R5/60))))</f>
        <v>25.466666666666665</v>
      </c>
      <c r="T5" s="39">
        <f>IF(S5="","",IF(TYPE(R5)=2,S5,S5/(O5)))</f>
        <v>24.821312540610784</v>
      </c>
    </row>
    <row r="6" spans="1:20" ht="15.75">
      <c r="A6" s="57">
        <v>4</v>
      </c>
      <c r="B6" s="71">
        <v>2</v>
      </c>
      <c r="C6" s="49" t="s">
        <v>182</v>
      </c>
      <c r="D6" s="52" t="s">
        <v>183</v>
      </c>
      <c r="E6" s="52">
        <v>117</v>
      </c>
      <c r="F6" s="49" t="s">
        <v>184</v>
      </c>
      <c r="G6" s="40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IF(F6="","",INDEX(SCHRS!$A$1:J$22,MATCH(F6,SCHRS!$B$1:$B$22,0),3))</f>
        <v>0</v>
      </c>
      <c r="L6" s="35" t="e">
        <f>IF(F6="","",IF(K6="nl",100,100*G6/K6))</f>
        <v>#DIV/0!</v>
      </c>
      <c r="M6" s="36">
        <f>IF(F6="","",INDEX(SCHRS!$A$1:$J$22,MATCH(F6,SCHRS!$B$1:$B$22,0),$D$1+5))</f>
        <v>1.049</v>
      </c>
      <c r="N6" s="36">
        <v>1</v>
      </c>
      <c r="O6" s="36">
        <f>IF(F6="","",M6*N6)</f>
        <v>1.049</v>
      </c>
      <c r="P6" s="37"/>
      <c r="Q6" s="47">
        <v>24</v>
      </c>
      <c r="R6" s="54">
        <v>32</v>
      </c>
      <c r="S6" s="39">
        <f>IF(R6="","",IF(TYPE(R6)=2,R6,(P6*60+Q6+(R6/60))))</f>
        <v>24.533333333333335</v>
      </c>
      <c r="T6" s="39">
        <f>IF(S6="","",IF(TYPE(R6)=2,S6,S6/(O6)))</f>
        <v>23.387353034636163</v>
      </c>
    </row>
    <row r="7" spans="1:20" ht="15.75">
      <c r="A7" s="57">
        <v>5</v>
      </c>
      <c r="B7" s="71">
        <v>5</v>
      </c>
      <c r="C7" s="49" t="s">
        <v>185</v>
      </c>
      <c r="D7" s="52" t="s">
        <v>186</v>
      </c>
      <c r="E7" s="52">
        <v>211</v>
      </c>
      <c r="F7" s="49" t="s">
        <v>184</v>
      </c>
      <c r="G7" s="40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IF(F7="","",INDEX(SCHRS!$A$1:J$22,MATCH(F7,SCHRS!$B$1:$B$22,0),3))</f>
        <v>0</v>
      </c>
      <c r="L7" s="35" t="e">
        <f>IF(F7="","",IF(K7="nl",100,100*G7/K7))</f>
        <v>#DIV/0!</v>
      </c>
      <c r="M7" s="36">
        <f>IF(F7="","",INDEX(SCHRS!$A$1:$J$22,MATCH(F7,SCHRS!$B$1:$B$22,0),$D$1+5))</f>
        <v>1.049</v>
      </c>
      <c r="N7" s="36">
        <v>1</v>
      </c>
      <c r="O7" s="36">
        <f>IF(F7="","",M7*N7)</f>
        <v>1.049</v>
      </c>
      <c r="P7" s="37"/>
      <c r="Q7" s="47">
        <v>34</v>
      </c>
      <c r="R7" s="54">
        <v>17</v>
      </c>
      <c r="S7" s="39">
        <f>IF(R7="","",IF(TYPE(R7)=2,R7,(P7*60+Q7+(R7/60))))</f>
        <v>34.28333333333333</v>
      </c>
      <c r="T7" s="39">
        <f>IF(S7="","",IF(TYPE(R7)=2,S7,S7/(O7)))</f>
        <v>32.68191928821099</v>
      </c>
    </row>
    <row r="8" spans="1:20" ht="15.75">
      <c r="A8" s="57">
        <v>6</v>
      </c>
      <c r="B8" s="71">
        <v>3</v>
      </c>
      <c r="C8" s="49" t="s">
        <v>187</v>
      </c>
      <c r="D8" s="52"/>
      <c r="E8" s="52">
        <v>6954</v>
      </c>
      <c r="F8" s="49" t="s">
        <v>18</v>
      </c>
      <c r="G8" s="40"/>
      <c r="H8" s="26"/>
      <c r="I8" s="26"/>
      <c r="J8" s="26" t="e">
        <f>IF(OR(F8="",K8="nl"),"",IF(L8&lt;70,"L4",IF(L8&lt;80,"L3",IF(L8&lt;90,"L2",IF(L8&lt;100,"L1",IF(L8&gt;130,"H3",IF(L8&gt;120,"H2",IF(L8&gt;110,"H1",""))))))))</f>
        <v>#DIV/0!</v>
      </c>
      <c r="K8" s="26">
        <f>IF(F8="","",INDEX(SCHRS!$A$1:J$22,MATCH(F8,SCHRS!$B$1:$B$22,0),3))</f>
        <v>0</v>
      </c>
      <c r="L8" s="35" t="e">
        <f>IF(F8="","",IF(K8="nl",100,100*G8/K8))</f>
        <v>#DIV/0!</v>
      </c>
      <c r="M8" s="36">
        <f>IF(F8="","",INDEX(SCHRS!$A$1:$J$22,MATCH(F8,SCHRS!$B$1:$B$22,0),$D$1+5))</f>
        <v>1.219</v>
      </c>
      <c r="N8" s="36">
        <v>1</v>
      </c>
      <c r="O8" s="36">
        <f>IF(F8="","",M8*N8)</f>
        <v>1.219</v>
      </c>
      <c r="P8" s="37"/>
      <c r="Q8" s="47">
        <v>28</v>
      </c>
      <c r="R8" s="54">
        <v>44</v>
      </c>
      <c r="S8" s="39">
        <f>IF(R8="","",IF(TYPE(R8)=2,R8,(P8*60+Q8+(R8/60))))</f>
        <v>28.733333333333334</v>
      </c>
      <c r="T8" s="39">
        <f>IF(S8="","",IF(TYPE(R8)=2,S8,S8/(O8)))</f>
        <v>23.571233251298878</v>
      </c>
    </row>
    <row r="9" spans="1:20" ht="15">
      <c r="A9" s="57"/>
      <c r="B9" s="53"/>
      <c r="C9" s="49"/>
      <c r="D9" s="52"/>
      <c r="E9" s="52"/>
      <c r="F9" s="49"/>
      <c r="G9" s="40"/>
      <c r="H9" s="26"/>
      <c r="I9" s="26"/>
      <c r="J9" s="26"/>
      <c r="K9" s="26"/>
      <c r="L9" s="35"/>
      <c r="M9" s="36"/>
      <c r="N9" s="36"/>
      <c r="O9" s="36"/>
      <c r="P9" s="37"/>
      <c r="Q9" s="47"/>
      <c r="R9" s="54"/>
      <c r="S9" s="39"/>
      <c r="T9" s="39"/>
    </row>
    <row r="10" spans="1:20" ht="15">
      <c r="A10" s="57"/>
      <c r="B10" s="53"/>
      <c r="C10" s="48"/>
      <c r="D10" s="48"/>
      <c r="E10" s="52"/>
      <c r="F10" s="49"/>
      <c r="G10" s="40"/>
      <c r="H10" s="26"/>
      <c r="I10" s="26"/>
      <c r="J10" s="26"/>
      <c r="K10" s="26"/>
      <c r="L10" s="35"/>
      <c r="M10" s="36"/>
      <c r="N10" s="36"/>
      <c r="O10" s="36"/>
      <c r="P10" s="37"/>
      <c r="Q10" s="47"/>
      <c r="R10" s="54"/>
      <c r="S10" s="39"/>
      <c r="T10" s="39"/>
    </row>
    <row r="11" spans="1:20" ht="15">
      <c r="A11" s="57"/>
      <c r="B11" s="53"/>
      <c r="C11" s="48"/>
      <c r="D11" s="48"/>
      <c r="E11" s="52"/>
      <c r="F11" s="49"/>
      <c r="G11" s="40"/>
      <c r="H11" s="26"/>
      <c r="I11" s="26"/>
      <c r="J11" s="26"/>
      <c r="K11" s="26"/>
      <c r="L11" s="35"/>
      <c r="M11" s="36"/>
      <c r="N11" s="36"/>
      <c r="O11" s="36"/>
      <c r="P11" s="37"/>
      <c r="Q11" s="47"/>
      <c r="R11" s="54"/>
      <c r="S11" s="39"/>
      <c r="T11" s="39"/>
    </row>
    <row r="12" spans="1:20" ht="15">
      <c r="A12" s="57"/>
      <c r="B12" s="53"/>
      <c r="C12" s="48"/>
      <c r="D12" s="48"/>
      <c r="E12" s="52"/>
      <c r="F12" s="49"/>
      <c r="G12" s="40"/>
      <c r="H12" s="26"/>
      <c r="I12" s="26"/>
      <c r="J12" s="26"/>
      <c r="K12" s="26"/>
      <c r="L12" s="35"/>
      <c r="M12" s="36"/>
      <c r="N12" s="36"/>
      <c r="O12" s="36"/>
      <c r="P12" s="37"/>
      <c r="Q12" s="47"/>
      <c r="R12" s="54"/>
      <c r="S12" s="39"/>
      <c r="T12" s="39"/>
    </row>
    <row r="13" spans="1:20" ht="15">
      <c r="A13" s="57"/>
      <c r="B13" s="53"/>
      <c r="C13" s="48"/>
      <c r="D13" s="48"/>
      <c r="E13" s="52"/>
      <c r="F13" s="49"/>
      <c r="G13" s="40"/>
      <c r="H13" s="26"/>
      <c r="I13" s="26"/>
      <c r="J13" s="26"/>
      <c r="K13" s="26"/>
      <c r="L13" s="35"/>
      <c r="M13" s="36"/>
      <c r="N13" s="36"/>
      <c r="O13" s="36"/>
      <c r="P13" s="37"/>
      <c r="Q13" s="47"/>
      <c r="R13" s="54"/>
      <c r="S13" s="39"/>
      <c r="T13" s="39"/>
    </row>
    <row r="14" spans="1:20" ht="15">
      <c r="A14" s="57"/>
      <c r="B14" s="53"/>
      <c r="C14" s="48"/>
      <c r="D14" s="48"/>
      <c r="E14" s="52"/>
      <c r="F14" s="49"/>
      <c r="G14" s="40"/>
      <c r="H14" s="26"/>
      <c r="I14" s="26"/>
      <c r="J14" s="26"/>
      <c r="K14" s="26"/>
      <c r="L14" s="35"/>
      <c r="M14" s="36"/>
      <c r="N14" s="36"/>
      <c r="O14" s="36"/>
      <c r="P14" s="37"/>
      <c r="Q14" s="47"/>
      <c r="R14" s="54"/>
      <c r="S14" s="39"/>
      <c r="T14" s="39"/>
    </row>
    <row r="15" spans="1:20" ht="15">
      <c r="A15" s="57"/>
      <c r="B15" s="53"/>
      <c r="C15" s="48"/>
      <c r="D15" s="48"/>
      <c r="E15" s="52"/>
      <c r="F15" s="49"/>
      <c r="G15" s="40"/>
      <c r="H15" s="26"/>
      <c r="I15" s="26"/>
      <c r="J15" s="26"/>
      <c r="K15" s="26"/>
      <c r="L15" s="35"/>
      <c r="M15" s="36"/>
      <c r="N15" s="36"/>
      <c r="O15" s="36"/>
      <c r="P15" s="37"/>
      <c r="Q15" s="47"/>
      <c r="R15" s="54"/>
      <c r="S15" s="39"/>
      <c r="T15" s="39"/>
    </row>
    <row r="16" spans="1:20" ht="15">
      <c r="A16" s="57"/>
      <c r="B16" s="53"/>
      <c r="C16" s="48"/>
      <c r="D16" s="48"/>
      <c r="E16" s="52"/>
      <c r="F16" s="49"/>
      <c r="G16" s="40"/>
      <c r="H16" s="26"/>
      <c r="I16" s="26"/>
      <c r="J16" s="26"/>
      <c r="K16" s="26"/>
      <c r="L16" s="35"/>
      <c r="M16" s="36"/>
      <c r="N16" s="36"/>
      <c r="O16" s="36"/>
      <c r="P16" s="37"/>
      <c r="Q16" s="47"/>
      <c r="R16" s="54"/>
      <c r="S16" s="39"/>
      <c r="T16" s="39"/>
    </row>
    <row r="17" spans="1:20" ht="15">
      <c r="A17" s="57"/>
      <c r="B17" s="53"/>
      <c r="C17" s="48"/>
      <c r="D17" s="48"/>
      <c r="E17" s="52"/>
      <c r="F17" s="49"/>
      <c r="G17" s="40"/>
      <c r="H17" s="26"/>
      <c r="I17" s="26"/>
      <c r="J17" s="26"/>
      <c r="K17" s="26"/>
      <c r="L17" s="35"/>
      <c r="M17" s="36"/>
      <c r="N17" s="36"/>
      <c r="O17" s="36"/>
      <c r="P17" s="37"/>
      <c r="Q17" s="47"/>
      <c r="R17" s="54"/>
      <c r="S17" s="39"/>
      <c r="T17" s="39"/>
    </row>
    <row r="18" spans="1:20" ht="15">
      <c r="A18" s="57"/>
      <c r="B18" s="53"/>
      <c r="C18" s="49"/>
      <c r="D18" s="49"/>
      <c r="E18" s="52"/>
      <c r="F18" s="49"/>
      <c r="G18" s="40"/>
      <c r="H18" s="26"/>
      <c r="I18" s="26"/>
      <c r="J18" s="26"/>
      <c r="K18" s="26"/>
      <c r="L18" s="35"/>
      <c r="M18" s="36"/>
      <c r="N18" s="36"/>
      <c r="O18" s="36"/>
      <c r="P18" s="37"/>
      <c r="Q18" s="47"/>
      <c r="R18" s="54"/>
      <c r="S18" s="39"/>
      <c r="T18" s="39"/>
    </row>
    <row r="19" spans="1:20" ht="15">
      <c r="A19" s="57"/>
      <c r="B19" s="53"/>
      <c r="C19" s="49"/>
      <c r="D19" s="49"/>
      <c r="E19" s="52"/>
      <c r="F19" s="49"/>
      <c r="G19" s="40"/>
      <c r="H19" s="26"/>
      <c r="I19" s="26"/>
      <c r="J19" s="26"/>
      <c r="K19" s="26"/>
      <c r="L19" s="35"/>
      <c r="M19" s="36"/>
      <c r="N19" s="36"/>
      <c r="O19" s="36"/>
      <c r="P19" s="37"/>
      <c r="Q19" s="47"/>
      <c r="R19" s="54"/>
      <c r="S19" s="39"/>
      <c r="T19" s="39"/>
    </row>
    <row r="20" spans="1:20" ht="15">
      <c r="A20" s="57"/>
      <c r="B20" s="53"/>
      <c r="C20" s="49"/>
      <c r="D20" s="49"/>
      <c r="E20" s="52"/>
      <c r="F20" s="49"/>
      <c r="G20" s="40"/>
      <c r="H20" s="26"/>
      <c r="I20" s="26"/>
      <c r="J20" s="26"/>
      <c r="K20" s="26"/>
      <c r="L20" s="35"/>
      <c r="M20" s="36"/>
      <c r="N20" s="36"/>
      <c r="O20" s="36"/>
      <c r="P20" s="37"/>
      <c r="Q20" s="47"/>
      <c r="R20" s="54"/>
      <c r="S20" s="39"/>
      <c r="T20" s="39"/>
    </row>
    <row r="21" spans="1:20" ht="15">
      <c r="A21" s="57"/>
      <c r="B21" s="53"/>
      <c r="C21" s="26"/>
      <c r="D21" s="49"/>
      <c r="E21" s="52"/>
      <c r="F21" s="49"/>
      <c r="G21" s="40"/>
      <c r="H21" s="26"/>
      <c r="I21" s="26"/>
      <c r="J21" s="26"/>
      <c r="K21" s="26"/>
      <c r="L21" s="35"/>
      <c r="M21" s="36"/>
      <c r="N21" s="36"/>
      <c r="O21" s="36"/>
      <c r="P21" s="37"/>
      <c r="Q21" s="38"/>
      <c r="R21" s="54"/>
      <c r="S21" s="39"/>
      <c r="T21" s="39"/>
    </row>
    <row r="22" spans="1:20" ht="15">
      <c r="A22" s="57"/>
      <c r="B22" s="53"/>
      <c r="C22" s="49"/>
      <c r="E22" s="52"/>
      <c r="F22" s="49"/>
      <c r="G22" s="40"/>
      <c r="H22" s="26"/>
      <c r="I22" s="26"/>
      <c r="J22" s="26"/>
      <c r="K22" s="26"/>
      <c r="L22" s="35"/>
      <c r="M22" s="36"/>
      <c r="N22" s="36"/>
      <c r="O22" s="36"/>
      <c r="P22" s="37"/>
      <c r="Q22" s="47"/>
      <c r="R22" s="54"/>
      <c r="S22" s="39"/>
      <c r="T22" s="39"/>
    </row>
    <row r="23" spans="1:20" ht="15">
      <c r="A23" s="55"/>
      <c r="B23" s="53"/>
      <c r="C23" s="50"/>
      <c r="D23" s="50"/>
      <c r="E23" s="56"/>
      <c r="F23" s="49"/>
      <c r="G23" s="40"/>
      <c r="H23" s="26"/>
      <c r="I23" s="26"/>
      <c r="J23" s="26"/>
      <c r="K23" s="26"/>
      <c r="L23" s="35"/>
      <c r="M23" s="36"/>
      <c r="N23" s="36"/>
      <c r="O23" s="36"/>
      <c r="P23" s="37"/>
      <c r="Q23" s="47"/>
      <c r="R23" s="54"/>
      <c r="S23" s="39"/>
      <c r="T23" s="39"/>
    </row>
    <row r="24" ht="15">
      <c r="B24" s="42"/>
    </row>
    <row r="25" ht="15">
      <c r="B25" s="42"/>
    </row>
    <row r="26" ht="15">
      <c r="B26" s="42"/>
    </row>
    <row r="27" ht="15">
      <c r="B27" s="42"/>
    </row>
    <row r="28" ht="15">
      <c r="B28" s="42"/>
    </row>
    <row r="29" ht="15">
      <c r="B29" s="42"/>
    </row>
    <row r="30" ht="15">
      <c r="B30" s="42"/>
    </row>
    <row r="31" ht="15">
      <c r="B31" s="42"/>
    </row>
    <row r="32" ht="15">
      <c r="B32" s="42"/>
    </row>
    <row r="33" ht="15">
      <c r="B33" s="42"/>
    </row>
    <row r="34" ht="15">
      <c r="B34" s="42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8"/>
  <sheetViews>
    <sheetView tabSelected="1" workbookViewId="0" topLeftCell="A1">
      <selection activeCell="B2" sqref="B2:M8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7109375" style="21" bestFit="1" customWidth="1"/>
    <col min="4" max="4" width="14.7109375" style="21" bestFit="1" customWidth="1"/>
    <col min="5" max="5" width="6.421875" style="21" bestFit="1" customWidth="1"/>
    <col min="6" max="6" width="8.4218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75" t="s">
        <v>92</v>
      </c>
      <c r="C1" s="75"/>
      <c r="D1" s="75"/>
      <c r="E1" s="75"/>
      <c r="F1" s="75"/>
      <c r="G1" s="75"/>
      <c r="H1" s="75"/>
      <c r="I1" s="75"/>
      <c r="J1" s="75"/>
      <c r="K1" s="75" t="s">
        <v>128</v>
      </c>
      <c r="L1" s="75"/>
      <c r="M1" s="75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.75">
      <c r="A3" s="57">
        <v>6</v>
      </c>
      <c r="B3" s="71">
        <v>1</v>
      </c>
      <c r="C3" s="49" t="s">
        <v>187</v>
      </c>
      <c r="D3" s="52"/>
      <c r="E3" s="52">
        <v>6954</v>
      </c>
      <c r="F3" s="49" t="s">
        <v>18</v>
      </c>
      <c r="G3" s="71">
        <v>3</v>
      </c>
      <c r="H3" s="71">
        <v>1</v>
      </c>
      <c r="I3" s="71">
        <v>1</v>
      </c>
      <c r="J3" s="71">
        <v>1</v>
      </c>
      <c r="K3" s="10">
        <f>MAX(G3:J3)</f>
        <v>3</v>
      </c>
      <c r="L3" s="12">
        <f>SUM(G3:J3)</f>
        <v>6</v>
      </c>
      <c r="M3" s="12">
        <f>L3-K3</f>
        <v>3</v>
      </c>
    </row>
    <row r="4" spans="1:13" ht="15.75">
      <c r="A4" s="57">
        <v>1</v>
      </c>
      <c r="B4" s="71">
        <v>2</v>
      </c>
      <c r="C4" s="49" t="s">
        <v>177</v>
      </c>
      <c r="D4" s="52"/>
      <c r="E4" s="52">
        <v>124</v>
      </c>
      <c r="F4" s="49" t="s">
        <v>166</v>
      </c>
      <c r="G4" s="71">
        <v>1</v>
      </c>
      <c r="H4" s="71">
        <v>2</v>
      </c>
      <c r="I4" s="71">
        <v>4</v>
      </c>
      <c r="J4" s="71">
        <v>4</v>
      </c>
      <c r="K4" s="10">
        <f>MAX(G4:J4)</f>
        <v>4</v>
      </c>
      <c r="L4" s="12">
        <f>SUM(G4:J4)</f>
        <v>11</v>
      </c>
      <c r="M4" s="12">
        <f>L4-K4</f>
        <v>7</v>
      </c>
    </row>
    <row r="5" spans="1:13" ht="15.75">
      <c r="A5" s="57">
        <v>4</v>
      </c>
      <c r="B5" s="71">
        <v>3</v>
      </c>
      <c r="C5" s="49" t="s">
        <v>182</v>
      </c>
      <c r="D5" s="52" t="s">
        <v>183</v>
      </c>
      <c r="E5" s="52">
        <v>117</v>
      </c>
      <c r="F5" s="49" t="s">
        <v>184</v>
      </c>
      <c r="G5" s="71">
        <v>2</v>
      </c>
      <c r="H5" s="71">
        <v>4</v>
      </c>
      <c r="I5" s="71">
        <v>2</v>
      </c>
      <c r="J5" s="71">
        <v>3</v>
      </c>
      <c r="K5" s="10">
        <f>MAX(G5:J5)</f>
        <v>4</v>
      </c>
      <c r="L5" s="12">
        <f>SUM(G5:J5)</f>
        <v>11</v>
      </c>
      <c r="M5" s="12">
        <f>L5-K5</f>
        <v>7</v>
      </c>
    </row>
    <row r="6" spans="1:13" ht="15.75">
      <c r="A6" s="57">
        <v>3</v>
      </c>
      <c r="B6" s="71">
        <v>4</v>
      </c>
      <c r="C6" s="49" t="s">
        <v>181</v>
      </c>
      <c r="D6" s="52"/>
      <c r="E6" s="52">
        <v>374</v>
      </c>
      <c r="F6" s="49" t="s">
        <v>11</v>
      </c>
      <c r="G6" s="71">
        <v>4</v>
      </c>
      <c r="H6" s="71">
        <v>3</v>
      </c>
      <c r="I6" s="71">
        <v>3</v>
      </c>
      <c r="J6" s="71">
        <v>2</v>
      </c>
      <c r="K6" s="10">
        <f>MAX(G6:J6)</f>
        <v>4</v>
      </c>
      <c r="L6" s="12">
        <f>SUM(G6:J6)</f>
        <v>12</v>
      </c>
      <c r="M6" s="12">
        <f>L6-K6</f>
        <v>8</v>
      </c>
    </row>
    <row r="7" spans="1:13" ht="15.75">
      <c r="A7" s="57">
        <v>5</v>
      </c>
      <c r="B7" s="71">
        <v>5</v>
      </c>
      <c r="C7" s="49" t="s">
        <v>185</v>
      </c>
      <c r="D7" s="52" t="s">
        <v>186</v>
      </c>
      <c r="E7" s="52">
        <v>211</v>
      </c>
      <c r="F7" s="49" t="s">
        <v>184</v>
      </c>
      <c r="G7" s="71">
        <v>5</v>
      </c>
      <c r="H7" s="71">
        <v>5</v>
      </c>
      <c r="I7" s="71">
        <v>6</v>
      </c>
      <c r="J7" s="71">
        <v>5</v>
      </c>
      <c r="K7" s="10">
        <f>MAX(G7:J7)</f>
        <v>6</v>
      </c>
      <c r="L7" s="12">
        <f>SUM(G7:J7)</f>
        <v>21</v>
      </c>
      <c r="M7" s="12">
        <f>L7-K7</f>
        <v>15</v>
      </c>
    </row>
    <row r="8" spans="1:13" ht="15.75">
      <c r="A8" s="57">
        <v>2</v>
      </c>
      <c r="B8" s="71">
        <v>6</v>
      </c>
      <c r="C8" s="49" t="s">
        <v>178</v>
      </c>
      <c r="D8" s="49" t="s">
        <v>179</v>
      </c>
      <c r="E8" s="52">
        <v>5</v>
      </c>
      <c r="F8" s="49" t="s">
        <v>180</v>
      </c>
      <c r="G8" s="71">
        <v>6</v>
      </c>
      <c r="H8" s="71">
        <v>6</v>
      </c>
      <c r="I8" s="71">
        <v>5</v>
      </c>
      <c r="J8" s="71">
        <v>7</v>
      </c>
      <c r="K8" s="10">
        <f>MAX(G8:J8)</f>
        <v>7</v>
      </c>
      <c r="L8" s="12">
        <f>SUM(G8:J8)</f>
        <v>24</v>
      </c>
      <c r="M8" s="12">
        <f>L8-K8</f>
        <v>17</v>
      </c>
    </row>
    <row r="9" spans="1:13" ht="15">
      <c r="A9" s="48"/>
      <c r="B9" s="48"/>
      <c r="C9" s="48"/>
      <c r="D9" s="48"/>
      <c r="E9" s="48"/>
      <c r="F9" s="48"/>
      <c r="G9" s="48"/>
      <c r="H9" s="48"/>
      <c r="I9" s="48"/>
      <c r="J9" s="48"/>
      <c r="K9" s="10"/>
      <c r="L9" s="12"/>
      <c r="M9" s="12"/>
    </row>
    <row r="10" spans="1:13" ht="1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10"/>
      <c r="L10" s="12"/>
      <c r="M10" s="12"/>
    </row>
    <row r="11" spans="1:13" ht="1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10"/>
      <c r="L11" s="12"/>
      <c r="M11" s="12"/>
    </row>
    <row r="12" spans="1:13" ht="1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10"/>
      <c r="L12" s="12"/>
      <c r="M12" s="12"/>
    </row>
    <row r="13" spans="1:13" ht="15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10"/>
      <c r="L13" s="12"/>
      <c r="M13" s="12"/>
    </row>
    <row r="14" spans="1:13" ht="15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10"/>
      <c r="L14" s="12"/>
      <c r="M14" s="12"/>
    </row>
    <row r="15" spans="1:13" ht="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10"/>
      <c r="L15" s="12"/>
      <c r="M15" s="1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 topLeftCell="A1">
      <selection activeCell="D4" sqref="D4:D9"/>
    </sheetView>
  </sheetViews>
  <sheetFormatPr defaultColWidth="9.140625" defaultRowHeight="12.75"/>
  <cols>
    <col min="1" max="1" width="59.7109375" style="64" bestFit="1" customWidth="1"/>
    <col min="2" max="3" width="9.140625" style="64" customWidth="1"/>
    <col min="4" max="4" width="4.57421875" style="71" customWidth="1"/>
    <col min="5" max="5" width="9.140625" style="64" customWidth="1"/>
    <col min="6" max="6" width="5.7109375" style="64" customWidth="1"/>
    <col min="7" max="16384" width="9.140625" style="64" customWidth="1"/>
  </cols>
  <sheetData>
    <row r="1" ht="15.75">
      <c r="A1" s="72" t="s">
        <v>175</v>
      </c>
    </row>
    <row r="2" ht="15.75">
      <c r="A2" s="64" t="s">
        <v>176</v>
      </c>
    </row>
    <row r="4" spans="1:6" ht="15.75">
      <c r="A4" s="72" t="s">
        <v>117</v>
      </c>
      <c r="D4" s="71">
        <v>1</v>
      </c>
      <c r="F4" s="64">
        <v>1</v>
      </c>
    </row>
    <row r="5" spans="4:6" ht="15.75">
      <c r="D5" s="71">
        <v>2</v>
      </c>
      <c r="F5" s="64">
        <f aca="true" t="shared" si="0" ref="F5:F36">F4+1</f>
        <v>2</v>
      </c>
    </row>
    <row r="6" spans="1:6" ht="15.75">
      <c r="A6" s="64" t="s">
        <v>86</v>
      </c>
      <c r="D6" s="71">
        <v>3</v>
      </c>
      <c r="F6" s="64">
        <f t="shared" si="0"/>
        <v>3</v>
      </c>
    </row>
    <row r="7" spans="1:6" ht="15.75">
      <c r="A7" s="64" t="s">
        <v>114</v>
      </c>
      <c r="D7" s="71">
        <v>4</v>
      </c>
      <c r="F7" s="64">
        <f t="shared" si="0"/>
        <v>4</v>
      </c>
    </row>
    <row r="8" spans="4:6" ht="15.75">
      <c r="D8" s="71">
        <v>5</v>
      </c>
      <c r="F8" s="64">
        <f t="shared" si="0"/>
        <v>5</v>
      </c>
    </row>
    <row r="9" spans="4:6" ht="15.75">
      <c r="D9" s="71">
        <v>6</v>
      </c>
      <c r="F9" s="64">
        <f t="shared" si="0"/>
        <v>6</v>
      </c>
    </row>
    <row r="10" spans="4:6" ht="15.75">
      <c r="D10" s="71">
        <v>7</v>
      </c>
      <c r="F10" s="64">
        <f t="shared" si="0"/>
        <v>7</v>
      </c>
    </row>
    <row r="11" spans="1:6" ht="15.75">
      <c r="A11" s="72" t="s">
        <v>116</v>
      </c>
      <c r="D11" s="71">
        <v>8</v>
      </c>
      <c r="F11" s="64">
        <f t="shared" si="0"/>
        <v>8</v>
      </c>
    </row>
    <row r="12" spans="1:6" ht="15.75">
      <c r="A12" s="64" t="s">
        <v>115</v>
      </c>
      <c r="D12" s="71">
        <v>9</v>
      </c>
      <c r="F12" s="64">
        <f t="shared" si="0"/>
        <v>9</v>
      </c>
    </row>
    <row r="13" spans="1:6" ht="15.75">
      <c r="A13" s="64" t="s">
        <v>91</v>
      </c>
      <c r="D13" s="71">
        <v>10</v>
      </c>
      <c r="F13" s="64">
        <f t="shared" si="0"/>
        <v>10</v>
      </c>
    </row>
    <row r="14" spans="1:6" ht="15.75">
      <c r="A14" s="72"/>
      <c r="D14" s="71">
        <v>11</v>
      </c>
      <c r="F14" s="64">
        <f t="shared" si="0"/>
        <v>11</v>
      </c>
    </row>
    <row r="15" spans="1:6" ht="15.75">
      <c r="A15" s="64" t="s">
        <v>87</v>
      </c>
      <c r="D15" s="71">
        <v>12</v>
      </c>
      <c r="F15" s="64">
        <f t="shared" si="0"/>
        <v>12</v>
      </c>
    </row>
    <row r="16" spans="1:6" ht="15.75">
      <c r="A16" s="73" t="s">
        <v>88</v>
      </c>
      <c r="D16" s="71">
        <v>13</v>
      </c>
      <c r="F16" s="64">
        <f t="shared" si="0"/>
        <v>13</v>
      </c>
    </row>
    <row r="17" spans="1:6" ht="15.75">
      <c r="A17" s="64" t="s">
        <v>89</v>
      </c>
      <c r="D17" s="71">
        <v>14</v>
      </c>
      <c r="F17" s="64">
        <f t="shared" si="0"/>
        <v>14</v>
      </c>
    </row>
    <row r="18" spans="1:6" ht="15.75">
      <c r="A18" s="64" t="s">
        <v>90</v>
      </c>
      <c r="D18" s="71">
        <v>15</v>
      </c>
      <c r="F18" s="64">
        <f t="shared" si="0"/>
        <v>15</v>
      </c>
    </row>
    <row r="19" spans="1:6" ht="15.75">
      <c r="A19" s="64" t="s">
        <v>118</v>
      </c>
      <c r="D19" s="71">
        <v>16</v>
      </c>
      <c r="F19" s="64">
        <f t="shared" si="0"/>
        <v>16</v>
      </c>
    </row>
    <row r="20" spans="1:6" ht="15.75">
      <c r="A20" s="64" t="s">
        <v>119</v>
      </c>
      <c r="D20" s="71">
        <v>17</v>
      </c>
      <c r="F20" s="64">
        <f t="shared" si="0"/>
        <v>17</v>
      </c>
    </row>
    <row r="21" spans="4:6" ht="15.75">
      <c r="D21" s="71">
        <v>18</v>
      </c>
      <c r="F21" s="64">
        <f t="shared" si="0"/>
        <v>18</v>
      </c>
    </row>
    <row r="22" spans="4:6" ht="15.75">
      <c r="D22" s="71">
        <v>19</v>
      </c>
      <c r="F22" s="64">
        <f t="shared" si="0"/>
        <v>19</v>
      </c>
    </row>
    <row r="23" spans="1:6" ht="15.75">
      <c r="A23" s="72" t="s">
        <v>92</v>
      </c>
      <c r="D23" s="71">
        <v>20</v>
      </c>
      <c r="F23" s="64">
        <f t="shared" si="0"/>
        <v>20</v>
      </c>
    </row>
    <row r="24" spans="1:6" ht="15.75">
      <c r="A24" s="64" t="s">
        <v>120</v>
      </c>
      <c r="D24" s="71">
        <v>21</v>
      </c>
      <c r="F24" s="64">
        <f t="shared" si="0"/>
        <v>21</v>
      </c>
    </row>
    <row r="25" spans="1:6" ht="15.75">
      <c r="A25" s="64" t="s">
        <v>121</v>
      </c>
      <c r="D25" s="71">
        <v>22</v>
      </c>
      <c r="F25" s="64">
        <f t="shared" si="0"/>
        <v>22</v>
      </c>
    </row>
    <row r="26" spans="1:6" ht="15.75">
      <c r="A26" s="64" t="s">
        <v>129</v>
      </c>
      <c r="D26" s="71">
        <v>23</v>
      </c>
      <c r="F26" s="64">
        <f t="shared" si="0"/>
        <v>23</v>
      </c>
    </row>
    <row r="27" spans="1:6" ht="15.75">
      <c r="A27" s="64" t="s">
        <v>130</v>
      </c>
      <c r="D27" s="71">
        <v>24</v>
      </c>
      <c r="F27" s="64">
        <f t="shared" si="0"/>
        <v>24</v>
      </c>
    </row>
    <row r="28" spans="4:6" ht="15.75">
      <c r="D28" s="71">
        <v>25</v>
      </c>
      <c r="F28" s="64">
        <f t="shared" si="0"/>
        <v>25</v>
      </c>
    </row>
    <row r="29" spans="1:6" ht="15.75">
      <c r="A29" s="72" t="s">
        <v>113</v>
      </c>
      <c r="D29" s="71">
        <v>26</v>
      </c>
      <c r="F29" s="64">
        <f t="shared" si="0"/>
        <v>26</v>
      </c>
    </row>
    <row r="30" spans="1:6" ht="15.75">
      <c r="A30" s="64" t="s">
        <v>103</v>
      </c>
      <c r="D30" s="71">
        <v>27</v>
      </c>
      <c r="F30" s="64">
        <f t="shared" si="0"/>
        <v>27</v>
      </c>
    </row>
    <row r="31" spans="4:6" ht="15.75">
      <c r="D31" s="71">
        <v>28</v>
      </c>
      <c r="F31" s="64">
        <f t="shared" si="0"/>
        <v>28</v>
      </c>
    </row>
    <row r="32" spans="1:6" ht="15.75">
      <c r="A32" s="64" t="s">
        <v>104</v>
      </c>
      <c r="D32" s="71">
        <v>29</v>
      </c>
      <c r="F32" s="64">
        <f t="shared" si="0"/>
        <v>29</v>
      </c>
    </row>
    <row r="33" spans="1:6" ht="15.75">
      <c r="A33" s="64" t="s">
        <v>91</v>
      </c>
      <c r="D33" s="71">
        <v>30</v>
      </c>
      <c r="F33" s="64">
        <f t="shared" si="0"/>
        <v>30</v>
      </c>
    </row>
    <row r="34" spans="1:6" ht="15.75">
      <c r="A34" s="64" t="s">
        <v>105</v>
      </c>
      <c r="D34" s="71">
        <v>31</v>
      </c>
      <c r="F34" s="64">
        <f t="shared" si="0"/>
        <v>31</v>
      </c>
    </row>
    <row r="35" spans="4:6" ht="15.75">
      <c r="D35" s="71">
        <v>32</v>
      </c>
      <c r="F35" s="64">
        <f t="shared" si="0"/>
        <v>32</v>
      </c>
    </row>
    <row r="36" spans="4:6" ht="15.75">
      <c r="D36" s="71">
        <v>33</v>
      </c>
      <c r="F36" s="64">
        <f t="shared" si="0"/>
        <v>33</v>
      </c>
    </row>
    <row r="37" spans="1:6" ht="15.75">
      <c r="A37" s="64" t="s">
        <v>106</v>
      </c>
      <c r="D37" s="71">
        <v>34</v>
      </c>
      <c r="F37" s="64">
        <f aca="true" t="shared" si="1" ref="F37:F53">F36+1</f>
        <v>34</v>
      </c>
    </row>
    <row r="38" spans="4:6" ht="15.75">
      <c r="D38" s="71">
        <v>35</v>
      </c>
      <c r="F38" s="64">
        <f t="shared" si="1"/>
        <v>35</v>
      </c>
    </row>
    <row r="39" spans="1:6" ht="15.75">
      <c r="A39" s="64" t="s">
        <v>112</v>
      </c>
      <c r="D39" s="71">
        <v>36</v>
      </c>
      <c r="F39" s="64">
        <f t="shared" si="1"/>
        <v>36</v>
      </c>
    </row>
    <row r="40" spans="1:6" ht="15.75">
      <c r="A40" s="64" t="s">
        <v>107</v>
      </c>
      <c r="D40" s="71">
        <v>37</v>
      </c>
      <c r="F40" s="64">
        <f t="shared" si="1"/>
        <v>37</v>
      </c>
    </row>
    <row r="41" spans="1:6" ht="15.75">
      <c r="A41" s="64" t="s">
        <v>108</v>
      </c>
      <c r="D41" s="71">
        <v>38</v>
      </c>
      <c r="F41" s="64">
        <f t="shared" si="1"/>
        <v>38</v>
      </c>
    </row>
    <row r="42" spans="1:6" ht="15.75">
      <c r="A42" s="64" t="s">
        <v>109</v>
      </c>
      <c r="D42" s="71">
        <v>39</v>
      </c>
      <c r="F42" s="64">
        <f t="shared" si="1"/>
        <v>39</v>
      </c>
    </row>
    <row r="43" spans="4:6" ht="15.75">
      <c r="D43" s="71">
        <v>40</v>
      </c>
      <c r="F43" s="64">
        <f t="shared" si="1"/>
        <v>40</v>
      </c>
    </row>
    <row r="44" spans="1:6" ht="15.75">
      <c r="A44" s="64" t="s">
        <v>110</v>
      </c>
      <c r="D44" s="71">
        <v>41</v>
      </c>
      <c r="F44" s="64">
        <f t="shared" si="1"/>
        <v>41</v>
      </c>
    </row>
    <row r="45" spans="4:6" ht="15.75">
      <c r="D45" s="71">
        <v>42</v>
      </c>
      <c r="F45" s="64">
        <f t="shared" si="1"/>
        <v>42</v>
      </c>
    </row>
    <row r="46" spans="1:6" ht="15.75">
      <c r="A46" s="64" t="s">
        <v>111</v>
      </c>
      <c r="D46" s="71">
        <v>43</v>
      </c>
      <c r="F46" s="64">
        <f t="shared" si="1"/>
        <v>43</v>
      </c>
    </row>
    <row r="47" spans="4:6" ht="15.75">
      <c r="D47" s="71">
        <v>44</v>
      </c>
      <c r="F47" s="64">
        <f t="shared" si="1"/>
        <v>44</v>
      </c>
    </row>
    <row r="48" spans="4:6" ht="15.75">
      <c r="D48" s="71">
        <v>45</v>
      </c>
      <c r="F48" s="64">
        <f t="shared" si="1"/>
        <v>45</v>
      </c>
    </row>
    <row r="49" spans="4:6" ht="15.75">
      <c r="D49" s="71">
        <v>46</v>
      </c>
      <c r="F49" s="64">
        <f t="shared" si="1"/>
        <v>46</v>
      </c>
    </row>
    <row r="50" spans="4:6" ht="15.75">
      <c r="D50" s="71">
        <v>47</v>
      </c>
      <c r="F50" s="64">
        <f t="shared" si="1"/>
        <v>47</v>
      </c>
    </row>
    <row r="51" spans="4:6" ht="15.75">
      <c r="D51" s="71">
        <v>48</v>
      </c>
      <c r="F51" s="64">
        <f t="shared" si="1"/>
        <v>48</v>
      </c>
    </row>
    <row r="52" spans="4:6" ht="15.75">
      <c r="D52" s="71">
        <v>49</v>
      </c>
      <c r="F52" s="64">
        <f t="shared" si="1"/>
        <v>49</v>
      </c>
    </row>
    <row r="53" spans="1:6" ht="15.75">
      <c r="A53" s="72" t="s">
        <v>122</v>
      </c>
      <c r="D53" s="71">
        <v>50</v>
      </c>
      <c r="F53" s="64">
        <f t="shared" si="1"/>
        <v>50</v>
      </c>
    </row>
    <row r="54" ht="15.75">
      <c r="A54" s="64" t="s">
        <v>123</v>
      </c>
    </row>
    <row r="55" ht="15.75">
      <c r="A55" s="64" t="s">
        <v>124</v>
      </c>
    </row>
    <row r="56" ht="15.75">
      <c r="A56" s="64" t="s">
        <v>125</v>
      </c>
    </row>
    <row r="57" ht="15.75">
      <c r="A57" s="64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2"/>
  <sheetViews>
    <sheetView workbookViewId="0" topLeftCell="A1">
      <pane ySplit="1" topLeftCell="BM2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34.8515625" style="67" customWidth="1"/>
    <col min="2" max="2" width="12.421875" style="64" bestFit="1" customWidth="1"/>
    <col min="3" max="4" width="7.421875" style="64" customWidth="1"/>
    <col min="5" max="5" width="15.57421875" style="66" bestFit="1" customWidth="1"/>
    <col min="6" max="10" width="8.421875" style="67" bestFit="1" customWidth="1"/>
    <col min="11" max="11" width="20.421875" style="64" bestFit="1" customWidth="1"/>
    <col min="12" max="12" width="17.28125" style="64" bestFit="1" customWidth="1"/>
    <col min="13" max="16384" width="9.140625" style="64" customWidth="1"/>
  </cols>
  <sheetData>
    <row r="1" spans="1:12" ht="15">
      <c r="A1" s="58" t="s">
        <v>145</v>
      </c>
      <c r="B1" s="58" t="s">
        <v>6</v>
      </c>
      <c r="C1" s="59" t="s">
        <v>174</v>
      </c>
      <c r="D1" s="59" t="s">
        <v>74</v>
      </c>
      <c r="E1" s="60" t="s">
        <v>7</v>
      </c>
      <c r="F1" s="61" t="s">
        <v>8</v>
      </c>
      <c r="G1" s="61" t="s">
        <v>9</v>
      </c>
      <c r="H1" s="61" t="s">
        <v>9</v>
      </c>
      <c r="I1" s="61">
        <v>4</v>
      </c>
      <c r="J1" s="61" t="s">
        <v>10</v>
      </c>
      <c r="K1" s="62" t="s">
        <v>143</v>
      </c>
      <c r="L1" s="63" t="s">
        <v>144</v>
      </c>
    </row>
    <row r="2" spans="1:10" ht="15">
      <c r="A2" s="64" t="s">
        <v>151</v>
      </c>
      <c r="B2" s="64" t="s">
        <v>152</v>
      </c>
      <c r="D2" s="64">
        <v>1</v>
      </c>
      <c r="E2" s="70">
        <v>0.981</v>
      </c>
      <c r="F2" s="66">
        <f aca="true" t="shared" si="0" ref="F2:J22">E2</f>
        <v>0.981</v>
      </c>
      <c r="G2" s="66">
        <f t="shared" si="0"/>
        <v>0.981</v>
      </c>
      <c r="H2" s="66">
        <f t="shared" si="0"/>
        <v>0.981</v>
      </c>
      <c r="I2" s="66">
        <f t="shared" si="0"/>
        <v>0.981</v>
      </c>
      <c r="J2" s="66">
        <f t="shared" si="0"/>
        <v>0.981</v>
      </c>
    </row>
    <row r="3" spans="1:10" ht="15">
      <c r="A3" s="64" t="s">
        <v>150</v>
      </c>
      <c r="B3" s="64" t="s">
        <v>11</v>
      </c>
      <c r="D3" s="64">
        <v>1</v>
      </c>
      <c r="E3" s="70">
        <v>1.026</v>
      </c>
      <c r="F3" s="66">
        <f aca="true" t="shared" si="1" ref="F3:J4">E3</f>
        <v>1.026</v>
      </c>
      <c r="G3" s="66">
        <f t="shared" si="1"/>
        <v>1.026</v>
      </c>
      <c r="H3" s="66">
        <f t="shared" si="1"/>
        <v>1.026</v>
      </c>
      <c r="I3" s="66">
        <f t="shared" si="1"/>
        <v>1.026</v>
      </c>
      <c r="J3" s="66">
        <f t="shared" si="1"/>
        <v>1.026</v>
      </c>
    </row>
    <row r="4" spans="1:12" ht="15">
      <c r="A4" s="64" t="s">
        <v>149</v>
      </c>
      <c r="B4" s="64" t="s">
        <v>13</v>
      </c>
      <c r="E4" s="69">
        <f>K4/L4</f>
        <v>1.1298076923076923</v>
      </c>
      <c r="F4" s="66">
        <f t="shared" si="1"/>
        <v>1.1298076923076923</v>
      </c>
      <c r="G4" s="66">
        <f t="shared" si="1"/>
        <v>1.1298076923076923</v>
      </c>
      <c r="H4" s="66">
        <f t="shared" si="1"/>
        <v>1.1298076923076923</v>
      </c>
      <c r="I4" s="66">
        <f t="shared" si="1"/>
        <v>1.1298076923076923</v>
      </c>
      <c r="J4" s="66">
        <f t="shared" si="1"/>
        <v>1.1298076923076923</v>
      </c>
      <c r="K4" s="68">
        <v>70.5</v>
      </c>
      <c r="L4" s="64">
        <v>62.4</v>
      </c>
    </row>
    <row r="5" spans="1:10" ht="15">
      <c r="A5" s="64" t="s">
        <v>141</v>
      </c>
      <c r="B5" s="64" t="s">
        <v>12</v>
      </c>
      <c r="D5" s="64">
        <v>2</v>
      </c>
      <c r="E5" s="70">
        <v>1</v>
      </c>
      <c r="F5" s="66">
        <f t="shared" si="0"/>
        <v>1</v>
      </c>
      <c r="G5" s="66">
        <f t="shared" si="0"/>
        <v>1</v>
      </c>
      <c r="H5" s="66">
        <f t="shared" si="0"/>
        <v>1</v>
      </c>
      <c r="I5" s="66">
        <f t="shared" si="0"/>
        <v>1</v>
      </c>
      <c r="J5" s="66">
        <f t="shared" si="0"/>
        <v>1</v>
      </c>
    </row>
    <row r="6" spans="1:10" ht="15">
      <c r="A6" s="64" t="s">
        <v>162</v>
      </c>
      <c r="B6" s="64" t="s">
        <v>163</v>
      </c>
      <c r="D6" s="64">
        <v>2</v>
      </c>
      <c r="E6" s="70">
        <v>1.05</v>
      </c>
      <c r="F6" s="66">
        <f t="shared" si="0"/>
        <v>1.05</v>
      </c>
      <c r="G6" s="66">
        <f t="shared" si="0"/>
        <v>1.05</v>
      </c>
      <c r="H6" s="66">
        <f t="shared" si="0"/>
        <v>1.05</v>
      </c>
      <c r="I6" s="66">
        <f t="shared" si="0"/>
        <v>1.05</v>
      </c>
      <c r="J6" s="66">
        <f t="shared" si="0"/>
        <v>1.05</v>
      </c>
    </row>
    <row r="7" spans="1:10" ht="15">
      <c r="A7" s="64" t="s">
        <v>160</v>
      </c>
      <c r="B7" s="64" t="s">
        <v>161</v>
      </c>
      <c r="D7" s="64">
        <v>1</v>
      </c>
      <c r="E7" s="70">
        <v>1.065</v>
      </c>
      <c r="F7" s="66">
        <f t="shared" si="0"/>
        <v>1.065</v>
      </c>
      <c r="G7" s="66">
        <f t="shared" si="0"/>
        <v>1.065</v>
      </c>
      <c r="H7" s="66">
        <f t="shared" si="0"/>
        <v>1.065</v>
      </c>
      <c r="I7" s="66">
        <f t="shared" si="0"/>
        <v>1.065</v>
      </c>
      <c r="J7" s="66">
        <f t="shared" si="0"/>
        <v>1.065</v>
      </c>
    </row>
    <row r="8" spans="1:10" ht="15">
      <c r="A8" s="64" t="s">
        <v>14</v>
      </c>
      <c r="B8" s="64" t="s">
        <v>15</v>
      </c>
      <c r="D8" s="64">
        <v>1</v>
      </c>
      <c r="E8" s="70">
        <v>1.438</v>
      </c>
      <c r="F8" s="66">
        <f t="shared" si="0"/>
        <v>1.438</v>
      </c>
      <c r="G8" s="66">
        <f t="shared" si="0"/>
        <v>1.438</v>
      </c>
      <c r="H8" s="66">
        <f t="shared" si="0"/>
        <v>1.438</v>
      </c>
      <c r="I8" s="66">
        <f t="shared" si="0"/>
        <v>1.438</v>
      </c>
      <c r="J8" s="66">
        <f t="shared" si="0"/>
        <v>1.438</v>
      </c>
    </row>
    <row r="9" spans="1:10" ht="15">
      <c r="A9" s="64" t="s">
        <v>16</v>
      </c>
      <c r="B9" s="64" t="s">
        <v>17</v>
      </c>
      <c r="D9" s="64">
        <v>2</v>
      </c>
      <c r="E9" s="70">
        <v>1.218</v>
      </c>
      <c r="F9" s="66">
        <f t="shared" si="0"/>
        <v>1.218</v>
      </c>
      <c r="G9" s="66">
        <f t="shared" si="0"/>
        <v>1.218</v>
      </c>
      <c r="H9" s="66">
        <f t="shared" si="0"/>
        <v>1.218</v>
      </c>
      <c r="I9" s="66">
        <f t="shared" si="0"/>
        <v>1.218</v>
      </c>
      <c r="J9" s="66">
        <f t="shared" si="0"/>
        <v>1.218</v>
      </c>
    </row>
    <row r="10" spans="1:10" ht="15">
      <c r="A10" s="64" t="s">
        <v>172</v>
      </c>
      <c r="B10" s="64" t="s">
        <v>173</v>
      </c>
      <c r="D10" s="64">
        <v>1</v>
      </c>
      <c r="E10" s="69">
        <v>1.117</v>
      </c>
      <c r="F10" s="66">
        <f t="shared" si="0"/>
        <v>1.117</v>
      </c>
      <c r="G10" s="66">
        <f t="shared" si="0"/>
        <v>1.117</v>
      </c>
      <c r="H10" s="66">
        <f t="shared" si="0"/>
        <v>1.117</v>
      </c>
      <c r="I10" s="66">
        <f t="shared" si="0"/>
        <v>1.117</v>
      </c>
      <c r="J10" s="66">
        <f t="shared" si="0"/>
        <v>1.117</v>
      </c>
    </row>
    <row r="11" spans="1:10" ht="15">
      <c r="A11" s="64" t="s">
        <v>170</v>
      </c>
      <c r="B11" s="64" t="s">
        <v>171</v>
      </c>
      <c r="D11" s="64">
        <v>2</v>
      </c>
      <c r="E11" s="70">
        <v>1.151</v>
      </c>
      <c r="F11" s="66">
        <f t="shared" si="0"/>
        <v>1.151</v>
      </c>
      <c r="G11" s="66">
        <f t="shared" si="0"/>
        <v>1.151</v>
      </c>
      <c r="H11" s="66">
        <f t="shared" si="0"/>
        <v>1.151</v>
      </c>
      <c r="I11" s="66">
        <f t="shared" si="0"/>
        <v>1.151</v>
      </c>
      <c r="J11" s="66">
        <f t="shared" si="0"/>
        <v>1.151</v>
      </c>
    </row>
    <row r="12" spans="1:10" ht="15">
      <c r="A12" s="64" t="s">
        <v>165</v>
      </c>
      <c r="B12" s="64" t="s">
        <v>18</v>
      </c>
      <c r="D12" s="64">
        <v>1</v>
      </c>
      <c r="E12" s="70">
        <v>1.219</v>
      </c>
      <c r="F12" s="66">
        <f t="shared" si="0"/>
        <v>1.219</v>
      </c>
      <c r="G12" s="66">
        <f t="shared" si="0"/>
        <v>1.219</v>
      </c>
      <c r="H12" s="66">
        <f t="shared" si="0"/>
        <v>1.219</v>
      </c>
      <c r="I12" s="66">
        <f t="shared" si="0"/>
        <v>1.219</v>
      </c>
      <c r="J12" s="66">
        <f t="shared" si="0"/>
        <v>1.219</v>
      </c>
    </row>
    <row r="13" spans="1:10" ht="15">
      <c r="A13" s="64" t="s">
        <v>146</v>
      </c>
      <c r="B13" s="64" t="s">
        <v>19</v>
      </c>
      <c r="D13" s="64">
        <v>2</v>
      </c>
      <c r="E13" s="70">
        <v>1.109</v>
      </c>
      <c r="F13" s="66">
        <f t="shared" si="0"/>
        <v>1.109</v>
      </c>
      <c r="G13" s="66">
        <f t="shared" si="0"/>
        <v>1.109</v>
      </c>
      <c r="H13" s="66">
        <f t="shared" si="0"/>
        <v>1.109</v>
      </c>
      <c r="I13" s="66">
        <f t="shared" si="0"/>
        <v>1.109</v>
      </c>
      <c r="J13" s="66">
        <f t="shared" si="0"/>
        <v>1.109</v>
      </c>
    </row>
    <row r="14" spans="1:10" ht="15">
      <c r="A14" s="64" t="s">
        <v>142</v>
      </c>
      <c r="B14" s="64" t="s">
        <v>147</v>
      </c>
      <c r="D14" s="64">
        <v>1</v>
      </c>
      <c r="E14" s="70">
        <v>1.088</v>
      </c>
      <c r="F14" s="66">
        <f t="shared" si="0"/>
        <v>1.088</v>
      </c>
      <c r="G14" s="66">
        <f t="shared" si="0"/>
        <v>1.088</v>
      </c>
      <c r="H14" s="66">
        <f t="shared" si="0"/>
        <v>1.088</v>
      </c>
      <c r="I14" s="66">
        <f t="shared" si="0"/>
        <v>1.088</v>
      </c>
      <c r="J14" s="66">
        <f t="shared" si="0"/>
        <v>1.088</v>
      </c>
    </row>
    <row r="15" spans="1:10" ht="15">
      <c r="A15" s="64" t="s">
        <v>20</v>
      </c>
      <c r="B15" s="64" t="s">
        <v>21</v>
      </c>
      <c r="E15" s="70">
        <v>1.264</v>
      </c>
      <c r="F15" s="66">
        <f t="shared" si="0"/>
        <v>1.264</v>
      </c>
      <c r="G15" s="66">
        <f t="shared" si="0"/>
        <v>1.264</v>
      </c>
      <c r="H15" s="66">
        <f t="shared" si="0"/>
        <v>1.264</v>
      </c>
      <c r="I15" s="66">
        <f t="shared" si="0"/>
        <v>1.264</v>
      </c>
      <c r="J15" s="66">
        <f t="shared" si="0"/>
        <v>1.264</v>
      </c>
    </row>
    <row r="16" spans="1:10" ht="15">
      <c r="A16" s="64" t="s">
        <v>22</v>
      </c>
      <c r="B16" s="64" t="s">
        <v>166</v>
      </c>
      <c r="D16" s="64">
        <v>1</v>
      </c>
      <c r="E16" s="70">
        <v>1.521</v>
      </c>
      <c r="F16" s="66">
        <f t="shared" si="0"/>
        <v>1.521</v>
      </c>
      <c r="G16" s="66">
        <f t="shared" si="0"/>
        <v>1.521</v>
      </c>
      <c r="H16" s="66">
        <f t="shared" si="0"/>
        <v>1.521</v>
      </c>
      <c r="I16" s="66">
        <f t="shared" si="0"/>
        <v>1.521</v>
      </c>
      <c r="J16" s="66">
        <f t="shared" si="0"/>
        <v>1.521</v>
      </c>
    </row>
    <row r="17" spans="1:10" ht="15">
      <c r="A17" s="65" t="s">
        <v>169</v>
      </c>
      <c r="B17" s="64" t="s">
        <v>168</v>
      </c>
      <c r="D17" s="64">
        <v>1</v>
      </c>
      <c r="E17" s="70">
        <v>1.28</v>
      </c>
      <c r="F17" s="66">
        <f t="shared" si="0"/>
        <v>1.28</v>
      </c>
      <c r="G17" s="66">
        <f t="shared" si="0"/>
        <v>1.28</v>
      </c>
      <c r="H17" s="66">
        <f t="shared" si="0"/>
        <v>1.28</v>
      </c>
      <c r="I17" s="66">
        <f t="shared" si="0"/>
        <v>1.28</v>
      </c>
      <c r="J17" s="66">
        <f t="shared" si="0"/>
        <v>1.28</v>
      </c>
    </row>
    <row r="18" spans="1:10" ht="15">
      <c r="A18" s="64" t="s">
        <v>148</v>
      </c>
      <c r="B18" s="64" t="s">
        <v>157</v>
      </c>
      <c r="D18" s="64">
        <v>2</v>
      </c>
      <c r="E18" s="70">
        <v>1.049</v>
      </c>
      <c r="F18" s="66">
        <f t="shared" si="0"/>
        <v>1.049</v>
      </c>
      <c r="G18" s="66">
        <f t="shared" si="0"/>
        <v>1.049</v>
      </c>
      <c r="H18" s="66">
        <f t="shared" si="0"/>
        <v>1.049</v>
      </c>
      <c r="I18" s="66">
        <f t="shared" si="0"/>
        <v>1.049</v>
      </c>
      <c r="J18" s="66">
        <f t="shared" si="0"/>
        <v>1.049</v>
      </c>
    </row>
    <row r="19" spans="1:10" ht="15">
      <c r="A19" s="64" t="s">
        <v>158</v>
      </c>
      <c r="B19" s="64" t="s">
        <v>159</v>
      </c>
      <c r="D19" s="64">
        <v>2</v>
      </c>
      <c r="E19" s="70">
        <v>1.028</v>
      </c>
      <c r="F19" s="66">
        <f t="shared" si="0"/>
        <v>1.028</v>
      </c>
      <c r="G19" s="66">
        <f t="shared" si="0"/>
        <v>1.028</v>
      </c>
      <c r="H19" s="66">
        <f t="shared" si="0"/>
        <v>1.028</v>
      </c>
      <c r="I19" s="66">
        <f t="shared" si="0"/>
        <v>1.028</v>
      </c>
      <c r="J19" s="66">
        <f t="shared" si="0"/>
        <v>1.028</v>
      </c>
    </row>
    <row r="20" spans="1:10" ht="15">
      <c r="A20" s="64" t="s">
        <v>153</v>
      </c>
      <c r="B20" s="64" t="s">
        <v>154</v>
      </c>
      <c r="D20" s="64">
        <v>1</v>
      </c>
      <c r="E20" s="70">
        <v>1.066</v>
      </c>
      <c r="F20" s="66">
        <f t="shared" si="0"/>
        <v>1.066</v>
      </c>
      <c r="G20" s="66">
        <f t="shared" si="0"/>
        <v>1.066</v>
      </c>
      <c r="H20" s="66">
        <f t="shared" si="0"/>
        <v>1.066</v>
      </c>
      <c r="I20" s="66">
        <f t="shared" si="0"/>
        <v>1.066</v>
      </c>
      <c r="J20" s="66">
        <f t="shared" si="0"/>
        <v>1.066</v>
      </c>
    </row>
    <row r="21" spans="1:10" ht="15">
      <c r="A21" s="64" t="s">
        <v>155</v>
      </c>
      <c r="B21" s="64" t="s">
        <v>156</v>
      </c>
      <c r="D21" s="64">
        <v>1</v>
      </c>
      <c r="E21" s="70">
        <v>1.044</v>
      </c>
      <c r="F21" s="66">
        <f t="shared" si="0"/>
        <v>1.044</v>
      </c>
      <c r="G21" s="66">
        <f t="shared" si="0"/>
        <v>1.044</v>
      </c>
      <c r="H21" s="66">
        <f t="shared" si="0"/>
        <v>1.044</v>
      </c>
      <c r="I21" s="66">
        <f t="shared" si="0"/>
        <v>1.044</v>
      </c>
      <c r="J21" s="66">
        <f t="shared" si="0"/>
        <v>1.044</v>
      </c>
    </row>
    <row r="22" spans="1:10" ht="15">
      <c r="A22" s="64" t="s">
        <v>164</v>
      </c>
      <c r="B22" s="64" t="s">
        <v>167</v>
      </c>
      <c r="D22" s="64">
        <v>1</v>
      </c>
      <c r="E22" s="70">
        <v>1.077</v>
      </c>
      <c r="F22" s="66">
        <f t="shared" si="0"/>
        <v>1.077</v>
      </c>
      <c r="G22" s="66">
        <f t="shared" si="0"/>
        <v>1.077</v>
      </c>
      <c r="H22" s="66">
        <f t="shared" si="0"/>
        <v>1.077</v>
      </c>
      <c r="I22" s="66">
        <f t="shared" si="0"/>
        <v>1.077</v>
      </c>
      <c r="J22" s="66">
        <f t="shared" si="0"/>
        <v>1.077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2022-05-28T10:43:43Z</dcterms:modified>
  <cp:category/>
  <cp:version/>
  <cp:contentType/>
  <cp:contentStatus/>
</cp:coreProperties>
</file>