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7050" activeTab="4"/>
  </bookViews>
  <sheets>
    <sheet name="Race(5)" sheetId="1" r:id="rId1"/>
    <sheet name="Race(4)" sheetId="2" r:id="rId2"/>
    <sheet name="Race(3)" sheetId="3" r:id="rId3"/>
    <sheet name="Race(2)" sheetId="4" r:id="rId4"/>
    <sheet name="Race(1)" sheetId="5" r:id="rId5"/>
    <sheet name="Overall-Results" sheetId="6" r:id="rId6"/>
    <sheet name="Instructions" sheetId="7" r:id="rId7"/>
    <sheet name="Beaufort" sheetId="8" r:id="rId8"/>
    <sheet name="SCHRS" sheetId="9" r:id="rId9"/>
    <sheet name="Adjustment" sheetId="10" r:id="rId10"/>
    <sheet name="TimeConv" sheetId="11" r:id="rId11"/>
  </sheets>
  <definedNames/>
  <calcPr fullCalcOnLoad="1"/>
</workbook>
</file>

<file path=xl/sharedStrings.xml><?xml version="1.0" encoding="utf-8"?>
<sst xmlns="http://schemas.openxmlformats.org/spreadsheetml/2006/main" count="444" uniqueCount="230">
  <si>
    <t>(0)</t>
  </si>
  <si>
    <t>(1)</t>
  </si>
  <si>
    <t>(2)</t>
  </si>
  <si>
    <t>(3)</t>
  </si>
  <si>
    <t>(4)</t>
  </si>
  <si>
    <t>Class</t>
  </si>
  <si>
    <t>Code</t>
  </si>
  <si>
    <t>Min_Crew_Wt</t>
  </si>
  <si>
    <t>Min_Num_Crew</t>
  </si>
  <si>
    <t>D-PN</t>
  </si>
  <si>
    <t>0-1</t>
  </si>
  <si>
    <t>2-3</t>
  </si>
  <si>
    <t>5-9</t>
  </si>
  <si>
    <t>A-C</t>
  </si>
  <si>
    <t>F18</t>
  </si>
  <si>
    <t>F-27</t>
  </si>
  <si>
    <t>Hobie 14</t>
  </si>
  <si>
    <t>H14</t>
  </si>
  <si>
    <t>Hobie 16</t>
  </si>
  <si>
    <t>H16</t>
  </si>
  <si>
    <t>H17</t>
  </si>
  <si>
    <t>H18</t>
  </si>
  <si>
    <t>Hobie Getaway</t>
  </si>
  <si>
    <t>HGET</t>
  </si>
  <si>
    <t>Hobie Wave</t>
  </si>
  <si>
    <t>A_Code</t>
  </si>
  <si>
    <t>A_D_PN</t>
  </si>
  <si>
    <t>A_0_1</t>
  </si>
  <si>
    <t>A_2_3</t>
  </si>
  <si>
    <t>A_4</t>
  </si>
  <si>
    <t>A_5_9</t>
  </si>
  <si>
    <t>For wider than standard bean</t>
  </si>
  <si>
    <t>BM</t>
  </si>
  <si>
    <t>Class normally without genoa or reacher, carrying one</t>
  </si>
  <si>
    <t>GN</t>
  </si>
  <si>
    <t>For total crew weight at least 110% of class min. crew wt. but less than 120% of class min. crew wt.</t>
  </si>
  <si>
    <t>H1</t>
  </si>
  <si>
    <t>For total crew weight at least 120% of class min. crew wt. but less than 130% of class min. crew wt.</t>
  </si>
  <si>
    <t>H2</t>
  </si>
  <si>
    <t>For total crew weight more than 130% of class min. crew wt.</t>
  </si>
  <si>
    <t>H3</t>
  </si>
  <si>
    <t>Class normally without jib, carrying large jib*</t>
  </si>
  <si>
    <t>JL</t>
  </si>
  <si>
    <t>Class normally without jib, carrying small jib*</t>
  </si>
  <si>
    <t>JS</t>
  </si>
  <si>
    <t>For larger than standard jib</t>
  </si>
  <si>
    <t>JU</t>
  </si>
  <si>
    <t>For total crew weight less than class min. crew wt. but at least 90% of class min. crew wt.</t>
  </si>
  <si>
    <t>L1</t>
  </si>
  <si>
    <t>For total crew weight less than 90% of class min. crew wt. but at least 80% of class min. crew wt.</t>
  </si>
  <si>
    <t>L2</t>
  </si>
  <si>
    <t>For total crew weight less than 80% of class min. crew wt. but at least 70% of class min. crew wt.</t>
  </si>
  <si>
    <t>L3</t>
  </si>
  <si>
    <t>For total crew weight less than 70% of class min. crew wt.</t>
  </si>
  <si>
    <t>L4</t>
  </si>
  <si>
    <t>For non-class legal mainsail, of greater sail area* than standard main</t>
  </si>
  <si>
    <t>ML</t>
  </si>
  <si>
    <t>For non-class legal mainsail, of same sail area or less than class legal mainsail (formerly squaretop adjustment)</t>
  </si>
  <si>
    <t>MN</t>
  </si>
  <si>
    <t>For taller mast than standard</t>
  </si>
  <si>
    <t>MT</t>
  </si>
  <si>
    <t>Class normally without spinnaker or reacher, carrying spinnaker &amp; (genoa or reacher)</t>
  </si>
  <si>
    <t>SG</t>
  </si>
  <si>
    <t>Class normally with spinnaker, not equipped with one</t>
  </si>
  <si>
    <t>SN</t>
  </si>
  <si>
    <t>Class normally without spinnaker, carrying one</t>
  </si>
  <si>
    <t>SP</t>
  </si>
  <si>
    <t>For carrying trapezes above class allowance, per trapeze</t>
  </si>
  <si>
    <t>TR</t>
  </si>
  <si>
    <t>Class normally with large jib*, sailing uni without jib</t>
  </si>
  <si>
    <t>UL</t>
  </si>
  <si>
    <t>Class normally with small jib*, sailing uni without jib</t>
  </si>
  <si>
    <t>US</t>
  </si>
  <si>
    <t>Min</t>
  </si>
  <si>
    <t>Sign-In</t>
  </si>
  <si>
    <t>Skipper</t>
  </si>
  <si>
    <t>Crew</t>
  </si>
  <si>
    <t>Sail #</t>
  </si>
  <si>
    <t>Wt</t>
  </si>
  <si>
    <t>M1</t>
  </si>
  <si>
    <t>M2</t>
  </si>
  <si>
    <t>Rating</t>
  </si>
  <si>
    <t>Mod.</t>
  </si>
  <si>
    <t>Hr</t>
  </si>
  <si>
    <t>Sec</t>
  </si>
  <si>
    <t>Elapsed</t>
  </si>
  <si>
    <t>Corrected</t>
  </si>
  <si>
    <t>Offset</t>
  </si>
  <si>
    <t>2</t>
  </si>
  <si>
    <t>3</t>
  </si>
  <si>
    <t>4</t>
  </si>
  <si>
    <t>Beaufort number</t>
  </si>
  <si>
    <t>Description</t>
  </si>
  <si>
    <t>Wind speed</t>
  </si>
  <si>
    <t>Wave height</t>
  </si>
  <si>
    <t>Sea conditions</t>
  </si>
  <si>
    <t>Calm</t>
  </si>
  <si>
    <t>&lt; 1 km/h</t>
  </si>
  <si>
    <t>0 m</t>
  </si>
  <si>
    <t>Flat.</t>
  </si>
  <si>
    <t>&lt; 1 mph</t>
  </si>
  <si>
    <t>&lt; 1 kn</t>
  </si>
  <si>
    <t>0 ft</t>
  </si>
  <si>
    <t>&lt; 0.3 m/s</t>
  </si>
  <si>
    <t>Light air</t>
  </si>
  <si>
    <t>1.1–5.5 km/h</t>
  </si>
  <si>
    <t>0–0.2 m</t>
  </si>
  <si>
    <t>Ripples without crests.</t>
  </si>
  <si>
    <t>1–3 mph</t>
  </si>
  <si>
    <t>1–2 kn</t>
  </si>
  <si>
    <t>0–1 ft</t>
  </si>
  <si>
    <t>0.3–1.5 m/s</t>
  </si>
  <si>
    <t>Light breeze</t>
  </si>
  <si>
    <t>5.6–11 km/h</t>
  </si>
  <si>
    <t>0.2–0.5 m</t>
  </si>
  <si>
    <t>Small wavelets. Crests of glassy appearance, not breaking</t>
  </si>
  <si>
    <t>4–7 mph</t>
  </si>
  <si>
    <t>3–6 kn</t>
  </si>
  <si>
    <t>1–2 ft</t>
  </si>
  <si>
    <t>1.6–3.4 m/s</t>
  </si>
  <si>
    <t>Gentle breeze</t>
  </si>
  <si>
    <t>12–19 km/h</t>
  </si>
  <si>
    <t>0.5–1 m</t>
  </si>
  <si>
    <t>Large wavelets. Crests begin to break; scattered whitecaps</t>
  </si>
  <si>
    <t>8–12 mph</t>
  </si>
  <si>
    <t>7–10 kn</t>
  </si>
  <si>
    <t>2–3.5 ft</t>
  </si>
  <si>
    <t>3.4–5.4 m/s</t>
  </si>
  <si>
    <t>Moderate breeze</t>
  </si>
  <si>
    <t>20–28 km/h</t>
  </si>
  <si>
    <t>1–2 m</t>
  </si>
  <si>
    <t>Small waves with breaking crests. Fairly frequent whitecaps.</t>
  </si>
  <si>
    <t>13–17 mph</t>
  </si>
  <si>
    <t>11–15 kn</t>
  </si>
  <si>
    <t>3.5–6 ft</t>
  </si>
  <si>
    <t>5.5–7.9 m/s</t>
  </si>
  <si>
    <t>Fresh breeze</t>
  </si>
  <si>
    <t>29–38 km/h</t>
  </si>
  <si>
    <t>2–3 m</t>
  </si>
  <si>
    <t>Moderate waves of some length. Many whitecaps. Small amounts of spray.</t>
  </si>
  <si>
    <t>18–24 mph</t>
  </si>
  <si>
    <t>16–20 kn</t>
  </si>
  <si>
    <t>6–9 ft</t>
  </si>
  <si>
    <t>8.0–10.7 m/s</t>
  </si>
  <si>
    <t>Enter Beufort on Race(1)</t>
  </si>
  <si>
    <t>Enter Sign-In Sheet#'s, SORT, Delete excess entries</t>
  </si>
  <si>
    <t>Check Class and Weight</t>
  </si>
  <si>
    <t>Enter Elapsed Time (use =2* to double Wave Time)</t>
  </si>
  <si>
    <t xml:space="preserve">  It's ok to use more than 60 seconds - decimal time will be correct</t>
  </si>
  <si>
    <t>Sort by Corrected Time</t>
  </si>
  <si>
    <t>Copy/Paste Blue Numbers for Finish Position</t>
  </si>
  <si>
    <t>Rt-Click Sheet "Race(1)", choose "Move or Copy", click "Create a Copy"</t>
  </si>
  <si>
    <t>Overall Results</t>
  </si>
  <si>
    <t>Place</t>
  </si>
  <si>
    <t>Race 1</t>
  </si>
  <si>
    <t>Race 2</t>
  </si>
  <si>
    <t>Race 3</t>
  </si>
  <si>
    <t>Race 4</t>
  </si>
  <si>
    <t>Throw</t>
  </si>
  <si>
    <t>Total</t>
  </si>
  <si>
    <t>Net</t>
  </si>
  <si>
    <t>(5)</t>
  </si>
  <si>
    <t>(copied column 2-3 so #'s line up)</t>
  </si>
  <si>
    <t>1)  For more races, do you copy the sheet once you have established who is registered?</t>
  </si>
  <si>
    <t>Yes</t>
  </si>
  <si>
    <t>excel will add the (2) automatically</t>
  </si>
  <si>
    <t>2) How do we trim down the page to just those who have registered?  Deleting rows?</t>
  </si>
  <si>
    <t>sort by the number so the names are in the same order</t>
  </si>
  <si>
    <t>delete rows or highlight and hit delete key for the lines with no number</t>
  </si>
  <si>
    <t>*this keeps the rc times in same order to make it data entry easier</t>
  </si>
  <si>
    <t>3) Once you have say 4 races scored, is there a way to automatically transfer the scores to the overall results page.  I assume we are still cutting and pasting and sorting manually still.</t>
  </si>
  <si>
    <t>yes, copy/paste the blue numbers to the overall page</t>
  </si>
  <si>
    <t>4) Can we make the beaufort 4 range work with a "4" instead of "3"</t>
  </si>
  <si>
    <t>enter the sign-in number from the registration sheet</t>
  </si>
  <si>
    <t>Q/A</t>
  </si>
  <si>
    <t>yes</t>
  </si>
  <si>
    <t>Copy/Paste Skipper, Crew, Sail# and Class to Overall-Results Sheet</t>
  </si>
  <si>
    <t>Create Race(2), (3), (4) as needed:</t>
  </si>
  <si>
    <t>After the Race:</t>
  </si>
  <si>
    <t>Instructions "Race(1)" Sheet Prepraration</t>
  </si>
  <si>
    <t>Sort by Sign-In Number</t>
  </si>
  <si>
    <t>Copy/Paste Blue Numbers to Race column on Overall-Results</t>
  </si>
  <si>
    <t>Sort by Net</t>
  </si>
  <si>
    <t>Check for Tie, Rows can be moved using Rt-Click, Cut/Paste</t>
  </si>
  <si>
    <t>Sorting</t>
  </si>
  <si>
    <t>Data, Sort, Choose Column</t>
  </si>
  <si>
    <t>If you get selection error, try highligting upper left, lower right corners</t>
  </si>
  <si>
    <t>For example: A3 through T12 when there are 10 boats</t>
  </si>
  <si>
    <t>(Ctrl+s)</t>
  </si>
  <si>
    <t>Time (Ctrl+t)</t>
  </si>
  <si>
    <t>Net (Ctrl+n)</t>
  </si>
  <si>
    <t>Add 0.1 to one good score to move down.</t>
  </si>
  <si>
    <t>Sailor with highest finish wins.  Bill's highest was 4, Tom had 3, Tom wins</t>
  </si>
  <si>
    <t>With Wings</t>
  </si>
  <si>
    <t>WW</t>
  </si>
  <si>
    <t>START</t>
  </si>
  <si>
    <t>Days</t>
  </si>
  <si>
    <t>Hours</t>
  </si>
  <si>
    <t>Mins</t>
  </si>
  <si>
    <t>Secs</t>
  </si>
  <si>
    <t>FINISH</t>
  </si>
  <si>
    <t>OR Hold Ctrl and Hit T to sort by time -- see Headings</t>
  </si>
  <si>
    <t>Wt %</t>
  </si>
  <si>
    <t>Formula 18</t>
  </si>
  <si>
    <t>Hobie FX One Cat Boat</t>
  </si>
  <si>
    <t>Portsmouth D-PN</t>
  </si>
  <si>
    <t>Portsmouth F18</t>
  </si>
  <si>
    <t>www.schrs.com</t>
  </si>
  <si>
    <t>Hobie 18</t>
  </si>
  <si>
    <t>HFX1</t>
  </si>
  <si>
    <t>Nacra F16 Double</t>
  </si>
  <si>
    <t>F-27 Tri</t>
  </si>
  <si>
    <t>A-Classic (straight constant curve foils)</t>
  </si>
  <si>
    <t>A-Class Foils</t>
  </si>
  <si>
    <t>A-F</t>
  </si>
  <si>
    <t xml:space="preserve">Nacra F16 One  </t>
  </si>
  <si>
    <t>F16-N1</t>
  </si>
  <si>
    <t>Nacra F16 One curved foils</t>
  </si>
  <si>
    <t>F16-N1C</t>
  </si>
  <si>
    <t>F16-N2</t>
  </si>
  <si>
    <t>Nacra F16 Double curved foils</t>
  </si>
  <si>
    <t>F16-N2C</t>
  </si>
  <si>
    <t>Goodall Viper Solo</t>
  </si>
  <si>
    <t>F16-V1</t>
  </si>
  <si>
    <t>Goodall Viper Double</t>
  </si>
  <si>
    <t>F16-V2</t>
  </si>
  <si>
    <t>Nacra F17 Solo</t>
  </si>
  <si>
    <t>Hobie 17 (with wings)</t>
  </si>
  <si>
    <t>WAVE</t>
  </si>
  <si>
    <t>N17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</si>
</sst>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_);\(0.000\)"/>
    <numFmt numFmtId="166" formatCode="_(* #,##0.0_);_(* \(#,##0.0\);_(* &quot;-&quot;??_);_(@_)"/>
    <numFmt numFmtId="167" formatCode="_(* #,##0.000_);_(* \(#,##0.000\);_(* &quot;-&quot;??_);_(@_)"/>
    <numFmt numFmtId="168" formatCode="0.000"/>
    <numFmt numFmtId="169" formatCode="0.0000"/>
    <numFmt numFmtId="170" formatCode="0.00000"/>
    <numFmt numFmtId="171" formatCode="0.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3">
    <font>
      <sz val="10"/>
      <name val="Arial"/>
      <family val="0"/>
    </font>
    <font>
      <sz val="10"/>
      <color indexed="18"/>
      <name val="Geneva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color indexed="18"/>
      <name val="Geneva"/>
      <family val="0"/>
    </font>
    <font>
      <sz val="12"/>
      <color indexed="12"/>
      <name val="Geneva"/>
      <family val="0"/>
    </font>
    <font>
      <b/>
      <sz val="12"/>
      <name val="Arial"/>
      <family val="0"/>
    </font>
    <font>
      <b/>
      <sz val="12"/>
      <color indexed="18"/>
      <name val="Arial"/>
      <family val="2"/>
    </font>
    <font>
      <b/>
      <sz val="12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horizontal="right"/>
    </xf>
    <xf numFmtId="49" fontId="0" fillId="0" borderId="0" xfId="0" applyNumberFormat="1" applyAlignment="1">
      <alignment wrapText="1"/>
    </xf>
    <xf numFmtId="49" fontId="1" fillId="0" borderId="1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0" fillId="0" borderId="10" xfId="0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/>
    </xf>
    <xf numFmtId="0" fontId="2" fillId="2" borderId="10" xfId="0" applyNumberFormat="1" applyFont="1" applyFill="1" applyBorder="1" applyAlignment="1" applyProtection="1">
      <alignment horizontal="center" vertical="top"/>
      <protection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 applyProtection="1">
      <alignment horizontal="center" vertical="top"/>
      <protection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4" borderId="10" xfId="0" applyNumberFormat="1" applyFont="1" applyFill="1" applyBorder="1" applyAlignment="1" applyProtection="1">
      <alignment horizontal="center" vertical="top"/>
      <protection/>
    </xf>
    <xf numFmtId="0" fontId="0" fillId="5" borderId="0" xfId="0" applyFill="1" applyBorder="1" applyAlignment="1">
      <alignment/>
    </xf>
    <xf numFmtId="0" fontId="0" fillId="5" borderId="0" xfId="0" applyFont="1" applyFill="1" applyBorder="1" applyAlignment="1">
      <alignment horizontal="center"/>
    </xf>
    <xf numFmtId="164" fontId="0" fillId="5" borderId="0" xfId="0" applyNumberFormat="1" applyFill="1" applyBorder="1" applyAlignment="1">
      <alignment/>
    </xf>
    <xf numFmtId="49" fontId="8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right"/>
    </xf>
    <xf numFmtId="167" fontId="8" fillId="0" borderId="1" xfId="15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167" fontId="8" fillId="0" borderId="1" xfId="15" applyNumberFormat="1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9" fontId="8" fillId="0" borderId="0" xfId="0" applyNumberFormat="1" applyFont="1" applyAlignment="1">
      <alignment/>
    </xf>
    <xf numFmtId="167" fontId="8" fillId="0" borderId="0" xfId="15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64" fontId="7" fillId="0" borderId="0" xfId="0" applyNumberFormat="1" applyFont="1" applyAlignment="1">
      <alignment/>
    </xf>
    <xf numFmtId="167" fontId="7" fillId="0" borderId="0" xfId="15" applyNumberFormat="1" applyFont="1" applyAlignment="1">
      <alignment/>
    </xf>
    <xf numFmtId="0" fontId="11" fillId="0" borderId="10" xfId="0" applyFont="1" applyBorder="1" applyAlignment="1" applyProtection="1">
      <alignment horizontal="center"/>
      <protection/>
    </xf>
    <xf numFmtId="0" fontId="10" fillId="0" borderId="10" xfId="0" applyNumberFormat="1" applyFont="1" applyBorder="1" applyAlignment="1" applyProtection="1">
      <alignment horizontal="center" vertical="top"/>
      <protection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NumberFormat="1" applyFont="1" applyBorder="1" applyAlignment="1" applyProtection="1">
      <alignment horizontal="center" vertical="top"/>
      <protection/>
    </xf>
    <xf numFmtId="0" fontId="11" fillId="0" borderId="10" xfId="0" applyFont="1" applyBorder="1" applyAlignment="1" applyProtection="1">
      <alignment horizontal="left"/>
      <protection/>
    </xf>
    <xf numFmtId="43" fontId="11" fillId="0" borderId="10" xfId="15" applyFont="1" applyBorder="1" applyAlignment="1" applyProtection="1">
      <alignment horizontal="center" vertical="top"/>
      <protection/>
    </xf>
    <xf numFmtId="167" fontId="11" fillId="0" borderId="10" xfId="15" applyNumberFormat="1" applyFont="1" applyBorder="1" applyAlignment="1" applyProtection="1">
      <alignment horizontal="center" vertical="top"/>
      <protection/>
    </xf>
    <xf numFmtId="0" fontId="11" fillId="4" borderId="10" xfId="0" applyNumberFormat="1" applyFont="1" applyFill="1" applyBorder="1" applyAlignment="1" applyProtection="1">
      <alignment horizontal="center" vertical="top"/>
      <protection/>
    </xf>
    <xf numFmtId="0" fontId="11" fillId="2" borderId="10" xfId="0" applyNumberFormat="1" applyFont="1" applyFill="1" applyBorder="1" applyAlignment="1" applyProtection="1">
      <alignment horizontal="center" vertical="top"/>
      <protection/>
    </xf>
    <xf numFmtId="2" fontId="11" fillId="0" borderId="10" xfId="15" applyNumberFormat="1" applyFont="1" applyBorder="1" applyAlignment="1" applyProtection="1">
      <alignment horizontal="center" vertical="top"/>
      <protection/>
    </xf>
    <xf numFmtId="0" fontId="12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 applyProtection="1">
      <alignment/>
      <protection locked="0"/>
    </xf>
    <xf numFmtId="43" fontId="7" fillId="0" borderId="10" xfId="15" applyFont="1" applyBorder="1" applyAlignment="1">
      <alignment/>
    </xf>
    <xf numFmtId="167" fontId="7" fillId="0" borderId="10" xfId="15" applyNumberFormat="1" applyFont="1" applyBorder="1" applyAlignment="1">
      <alignment/>
    </xf>
    <xf numFmtId="0" fontId="7" fillId="4" borderId="10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2" fontId="7" fillId="0" borderId="10" xfId="15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NumberFormat="1" applyFont="1" applyFill="1" applyBorder="1" applyAlignment="1" applyProtection="1">
      <alignment vertical="top"/>
      <protection locked="0"/>
    </xf>
    <xf numFmtId="0" fontId="7" fillId="0" borderId="10" xfId="0" applyFont="1" applyBorder="1" applyAlignment="1" quotePrefix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5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/>
    </xf>
    <xf numFmtId="0" fontId="7" fillId="5" borderId="0" xfId="0" applyFont="1" applyFill="1" applyBorder="1" applyAlignment="1">
      <alignment horizontal="left"/>
    </xf>
    <xf numFmtId="43" fontId="7" fillId="5" borderId="0" xfId="15" applyFont="1" applyFill="1" applyBorder="1" applyAlignment="1">
      <alignment/>
    </xf>
    <xf numFmtId="167" fontId="7" fillId="5" borderId="0" xfId="15" applyNumberFormat="1" applyFont="1" applyFill="1" applyBorder="1" applyAlignment="1">
      <alignment/>
    </xf>
    <xf numFmtId="2" fontId="7" fillId="5" borderId="0" xfId="15" applyNumberFormat="1" applyFont="1" applyFill="1" applyBorder="1" applyAlignment="1">
      <alignment/>
    </xf>
    <xf numFmtId="167" fontId="0" fillId="0" borderId="0" xfId="15" applyNumberFormat="1" applyAlignment="1">
      <alignment/>
    </xf>
    <xf numFmtId="166" fontId="10" fillId="0" borderId="0" xfId="15" applyNumberFormat="1" applyFont="1" applyAlignment="1">
      <alignment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T22"/>
  <sheetViews>
    <sheetView workbookViewId="0" topLeftCell="A1">
      <selection activeCell="C3" sqref="C3"/>
    </sheetView>
  </sheetViews>
  <sheetFormatPr defaultColWidth="9.140625" defaultRowHeight="12.75"/>
  <cols>
    <col min="1" max="1" width="9.140625" style="83" bestFit="1" customWidth="1"/>
    <col min="2" max="2" width="7.28125" style="83" bestFit="1" customWidth="1"/>
    <col min="3" max="4" width="20.421875" style="84" customWidth="1"/>
    <col min="5" max="5" width="14.57421875" style="85" customWidth="1"/>
    <col min="6" max="6" width="8.8515625" style="84" bestFit="1" customWidth="1"/>
    <col min="7" max="7" width="5.140625" style="84" hidden="1" customWidth="1"/>
    <col min="8" max="9" width="4.421875" style="84" hidden="1" customWidth="1"/>
    <col min="10" max="10" width="4.140625" style="84" hidden="1" customWidth="1"/>
    <col min="11" max="11" width="5.140625" style="84" hidden="1" customWidth="1"/>
    <col min="12" max="12" width="9.7109375" style="86" hidden="1" customWidth="1"/>
    <col min="13" max="13" width="9.8515625" style="87" hidden="1" customWidth="1"/>
    <col min="14" max="14" width="8.421875" style="87" hidden="1" customWidth="1"/>
    <col min="15" max="15" width="8.421875" style="87" bestFit="1" customWidth="1"/>
    <col min="16" max="16" width="3.8515625" style="84" bestFit="1" customWidth="1"/>
    <col min="17" max="17" width="5.140625" style="84" bestFit="1" customWidth="1"/>
    <col min="18" max="18" width="5.421875" style="84" bestFit="1" customWidth="1"/>
    <col min="19" max="19" width="10.140625" style="88" bestFit="1" customWidth="1"/>
    <col min="20" max="20" width="12.140625" style="88" bestFit="1" customWidth="1"/>
    <col min="21" max="16384" width="8.7109375" style="84" customWidth="1"/>
  </cols>
  <sheetData>
    <row r="1" spans="1:20" s="60" customFormat="1" ht="15.75">
      <c r="A1" s="58" t="s">
        <v>188</v>
      </c>
      <c r="B1" s="59"/>
      <c r="P1" s="91" t="s">
        <v>189</v>
      </c>
      <c r="Q1" s="91"/>
      <c r="R1" s="91"/>
      <c r="S1" s="91"/>
      <c r="T1" s="91"/>
    </row>
    <row r="2" spans="1:20" s="60" customFormat="1" ht="15.75">
      <c r="A2" s="58" t="s">
        <v>74</v>
      </c>
      <c r="B2" s="58" t="s">
        <v>153</v>
      </c>
      <c r="C2" s="58" t="s">
        <v>75</v>
      </c>
      <c r="D2" s="58" t="s">
        <v>76</v>
      </c>
      <c r="E2" s="64" t="s">
        <v>77</v>
      </c>
      <c r="F2" s="63" t="s">
        <v>5</v>
      </c>
      <c r="G2" s="63" t="s">
        <v>78</v>
      </c>
      <c r="H2" s="62" t="s">
        <v>79</v>
      </c>
      <c r="I2" s="62" t="s">
        <v>80</v>
      </c>
      <c r="J2" s="62" t="s">
        <v>78</v>
      </c>
      <c r="K2" s="62" t="s">
        <v>73</v>
      </c>
      <c r="L2" s="65" t="s">
        <v>202</v>
      </c>
      <c r="M2" s="66" t="s">
        <v>81</v>
      </c>
      <c r="N2" s="66" t="s">
        <v>82</v>
      </c>
      <c r="O2" s="66" t="s">
        <v>81</v>
      </c>
      <c r="P2" s="67" t="s">
        <v>83</v>
      </c>
      <c r="Q2" s="68" t="s">
        <v>73</v>
      </c>
      <c r="R2" s="68" t="s">
        <v>84</v>
      </c>
      <c r="S2" s="69" t="s">
        <v>85</v>
      </c>
      <c r="T2" s="69" t="s">
        <v>86</v>
      </c>
    </row>
    <row r="3" spans="1:20" s="60" customFormat="1" ht="15.75">
      <c r="A3" s="61">
        <v>1</v>
      </c>
      <c r="B3" s="70"/>
      <c r="C3" s="78"/>
      <c r="D3" s="78"/>
      <c r="E3" s="81"/>
      <c r="F3" s="72" t="s">
        <v>19</v>
      </c>
      <c r="G3" s="79"/>
      <c r="J3" s="60" t="e">
        <f aca="true" t="shared" si="0" ref="J3:J22">IF(OR(F3="",K3="nl"),"",IF(L3&lt;70,"L4",IF(L3&lt;80,"L3",IF(L3&lt;90,"L2",IF(L3&lt;100,"L1",IF(L3&gt;130,"H3",IF(L3&gt;120,"H2",IF(L3&gt;110,"H1",""))))))))</f>
        <v>#DIV/0!</v>
      </c>
      <c r="K3" s="60">
        <f>IF(F3="","",INDEX(SCHRS!$A$1:J$20,MATCH(F3,SCHRS!$B$1:$B$20,0),3))</f>
        <v>0</v>
      </c>
      <c r="L3" s="73" t="e">
        <f aca="true" t="shared" si="1" ref="L3:L22">IF(F3="","",IF(K3="nl",100,100*G3/K3))</f>
        <v>#DIV/0!</v>
      </c>
      <c r="M3" s="74">
        <f>IF(F3="","",INDEX(SCHRS!$A$1:$J$20,MATCH(F3,SCHRS!$B$1:$B$20,0),$D$1+5))</f>
        <v>1.208</v>
      </c>
      <c r="N3" s="74">
        <v>1</v>
      </c>
      <c r="O3" s="74">
        <f aca="true" t="shared" si="2" ref="O3:O22">IF(F3="","",M3*N3)</f>
        <v>1.208</v>
      </c>
      <c r="P3" s="75">
        <v>0</v>
      </c>
      <c r="Q3" s="76">
        <v>0</v>
      </c>
      <c r="R3" s="76">
        <v>0</v>
      </c>
      <c r="S3" s="77">
        <f aca="true" t="shared" si="3" ref="S3:S22">IF(R3="","",IF(TYPE(R3)=2,R3,(P3*60+Q3+(R3/60))))</f>
        <v>0</v>
      </c>
      <c r="T3" s="77">
        <f aca="true" t="shared" si="4" ref="T3:T22">IF(S3="","",IF(TYPE(R3)=2,S3,S3/(O3)))</f>
        <v>0</v>
      </c>
    </row>
    <row r="4" spans="1:20" s="60" customFormat="1" ht="15.75">
      <c r="A4" s="61">
        <v>2</v>
      </c>
      <c r="B4" s="70"/>
      <c r="C4" s="72"/>
      <c r="D4" s="72"/>
      <c r="E4" s="72"/>
      <c r="F4" s="72" t="s">
        <v>19</v>
      </c>
      <c r="G4" s="79"/>
      <c r="J4" s="60" t="e">
        <f t="shared" si="0"/>
        <v>#DIV/0!</v>
      </c>
      <c r="K4" s="60">
        <f>IF(F4="","",INDEX(SCHRS!$A$1:J$20,MATCH(F4,SCHRS!$B$1:$B$20,0),3))</f>
        <v>0</v>
      </c>
      <c r="L4" s="73" t="e">
        <f t="shared" si="1"/>
        <v>#DIV/0!</v>
      </c>
      <c r="M4" s="74">
        <f>IF(F4="","",INDEX(SCHRS!$A$1:$J$20,MATCH(F4,SCHRS!$B$1:$B$20,0),$D$1+5))</f>
        <v>1.208</v>
      </c>
      <c r="N4" s="74">
        <v>1</v>
      </c>
      <c r="O4" s="74">
        <f t="shared" si="2"/>
        <v>1.208</v>
      </c>
      <c r="P4" s="75">
        <v>0</v>
      </c>
      <c r="Q4" s="76">
        <v>0</v>
      </c>
      <c r="R4" s="76">
        <v>0</v>
      </c>
      <c r="S4" s="77">
        <f t="shared" si="3"/>
        <v>0</v>
      </c>
      <c r="T4" s="77">
        <f t="shared" si="4"/>
        <v>0</v>
      </c>
    </row>
    <row r="5" spans="1:20" s="60" customFormat="1" ht="15.75">
      <c r="A5" s="61">
        <v>3</v>
      </c>
      <c r="B5" s="70"/>
      <c r="C5" s="71"/>
      <c r="D5" s="71"/>
      <c r="E5" s="72"/>
      <c r="F5" s="72" t="s">
        <v>19</v>
      </c>
      <c r="G5" s="79"/>
      <c r="J5" s="60" t="e">
        <f t="shared" si="0"/>
        <v>#DIV/0!</v>
      </c>
      <c r="K5" s="60">
        <f>IF(F5="","",INDEX(SCHRS!$A$1:J$20,MATCH(F5,SCHRS!$B$1:$B$20,0),3))</f>
        <v>0</v>
      </c>
      <c r="L5" s="73" t="e">
        <f t="shared" si="1"/>
        <v>#DIV/0!</v>
      </c>
      <c r="M5" s="74">
        <f>IF(F5="","",INDEX(SCHRS!$A$1:$J$20,MATCH(F5,SCHRS!$B$1:$B$20,0),$D$1+5))</f>
        <v>1.208</v>
      </c>
      <c r="N5" s="74">
        <v>1</v>
      </c>
      <c r="O5" s="74">
        <f t="shared" si="2"/>
        <v>1.208</v>
      </c>
      <c r="P5" s="75">
        <v>0</v>
      </c>
      <c r="Q5" s="76">
        <v>0</v>
      </c>
      <c r="R5" s="76">
        <v>0</v>
      </c>
      <c r="S5" s="77">
        <f t="shared" si="3"/>
        <v>0</v>
      </c>
      <c r="T5" s="77">
        <f t="shared" si="4"/>
        <v>0</v>
      </c>
    </row>
    <row r="6" spans="1:20" s="60" customFormat="1" ht="15.75">
      <c r="A6" s="61">
        <v>4</v>
      </c>
      <c r="B6" s="70"/>
      <c r="C6" s="71"/>
      <c r="D6" s="80"/>
      <c r="E6" s="71"/>
      <c r="F6" s="72" t="s">
        <v>19</v>
      </c>
      <c r="G6" s="79"/>
      <c r="J6" s="60" t="e">
        <f t="shared" si="0"/>
        <v>#DIV/0!</v>
      </c>
      <c r="K6" s="60">
        <f>IF(F6="","",INDEX(SCHRS!$A$1:J$20,MATCH(F6,SCHRS!$B$1:$B$20,0),3))</f>
        <v>0</v>
      </c>
      <c r="L6" s="73" t="e">
        <f t="shared" si="1"/>
        <v>#DIV/0!</v>
      </c>
      <c r="M6" s="74">
        <f>IF(F6="","",INDEX(SCHRS!$A$1:$J$20,MATCH(F6,SCHRS!$B$1:$B$20,0),$D$1+5))</f>
        <v>1.208</v>
      </c>
      <c r="N6" s="74">
        <v>1</v>
      </c>
      <c r="O6" s="74">
        <f t="shared" si="2"/>
        <v>1.208</v>
      </c>
      <c r="P6" s="75">
        <v>0</v>
      </c>
      <c r="Q6" s="76">
        <v>0</v>
      </c>
      <c r="R6" s="76">
        <v>0</v>
      </c>
      <c r="S6" s="77">
        <f t="shared" si="3"/>
        <v>0</v>
      </c>
      <c r="T6" s="77">
        <f t="shared" si="4"/>
        <v>0</v>
      </c>
    </row>
    <row r="7" spans="1:20" s="60" customFormat="1" ht="15.75">
      <c r="A7" s="61">
        <v>5</v>
      </c>
      <c r="B7" s="70"/>
      <c r="C7" s="78"/>
      <c r="D7" s="78"/>
      <c r="E7" s="81"/>
      <c r="F7" s="72" t="s">
        <v>19</v>
      </c>
      <c r="G7" s="79"/>
      <c r="J7" s="60" t="e">
        <f t="shared" si="0"/>
        <v>#DIV/0!</v>
      </c>
      <c r="K7" s="60">
        <f>IF(F7="","",INDEX(SCHRS!$A$1:J$20,MATCH(F7,SCHRS!$B$1:$B$20,0),3))</f>
        <v>0</v>
      </c>
      <c r="L7" s="73" t="e">
        <f t="shared" si="1"/>
        <v>#DIV/0!</v>
      </c>
      <c r="M7" s="74">
        <f>IF(F7="","",INDEX(SCHRS!$A$1:$J$20,MATCH(F7,SCHRS!$B$1:$B$20,0),$D$1+5))</f>
        <v>1.208</v>
      </c>
      <c r="N7" s="74">
        <v>1</v>
      </c>
      <c r="O7" s="74">
        <f t="shared" si="2"/>
        <v>1.208</v>
      </c>
      <c r="P7" s="75">
        <v>0</v>
      </c>
      <c r="Q7" s="76">
        <v>0</v>
      </c>
      <c r="R7" s="76">
        <v>0</v>
      </c>
      <c r="S7" s="77">
        <f t="shared" si="3"/>
        <v>0</v>
      </c>
      <c r="T7" s="77">
        <f t="shared" si="4"/>
        <v>0</v>
      </c>
    </row>
    <row r="8" spans="1:20" s="60" customFormat="1" ht="15.75">
      <c r="A8" s="61">
        <v>6</v>
      </c>
      <c r="B8" s="70"/>
      <c r="C8" s="78"/>
      <c r="D8" s="78"/>
      <c r="E8" s="81"/>
      <c r="F8" s="72" t="s">
        <v>19</v>
      </c>
      <c r="G8" s="79"/>
      <c r="J8" s="60" t="e">
        <f t="shared" si="0"/>
        <v>#DIV/0!</v>
      </c>
      <c r="K8" s="60">
        <f>IF(F8="","",INDEX(SCHRS!$A$1:J$20,MATCH(F8,SCHRS!$B$1:$B$20,0),3))</f>
        <v>0</v>
      </c>
      <c r="L8" s="73" t="e">
        <f t="shared" si="1"/>
        <v>#DIV/0!</v>
      </c>
      <c r="M8" s="74">
        <f>IF(F8="","",INDEX(SCHRS!$A$1:$J$20,MATCH(F8,SCHRS!$B$1:$B$20,0),$D$1+5))</f>
        <v>1.208</v>
      </c>
      <c r="N8" s="74">
        <v>1</v>
      </c>
      <c r="O8" s="74">
        <f t="shared" si="2"/>
        <v>1.208</v>
      </c>
      <c r="P8" s="75">
        <v>0</v>
      </c>
      <c r="Q8" s="76">
        <v>0</v>
      </c>
      <c r="R8" s="76">
        <v>0</v>
      </c>
      <c r="S8" s="77">
        <f t="shared" si="3"/>
        <v>0</v>
      </c>
      <c r="T8" s="77">
        <f t="shared" si="4"/>
        <v>0</v>
      </c>
    </row>
    <row r="9" spans="1:20" s="60" customFormat="1" ht="15.75">
      <c r="A9" s="61">
        <v>7</v>
      </c>
      <c r="B9" s="70"/>
      <c r="C9" s="78"/>
      <c r="D9" s="78"/>
      <c r="E9" s="81"/>
      <c r="F9" s="72" t="s">
        <v>19</v>
      </c>
      <c r="G9" s="79"/>
      <c r="J9" s="60" t="e">
        <f t="shared" si="0"/>
        <v>#DIV/0!</v>
      </c>
      <c r="K9" s="60">
        <f>IF(F9="","",INDEX(SCHRS!$A$1:J$20,MATCH(F9,SCHRS!$B$1:$B$20,0),3))</f>
        <v>0</v>
      </c>
      <c r="L9" s="73" t="e">
        <f t="shared" si="1"/>
        <v>#DIV/0!</v>
      </c>
      <c r="M9" s="74">
        <f>IF(F9="","",INDEX(SCHRS!$A$1:$J$20,MATCH(F9,SCHRS!$B$1:$B$20,0),$D$1+5))</f>
        <v>1.208</v>
      </c>
      <c r="N9" s="74">
        <v>1</v>
      </c>
      <c r="O9" s="74">
        <f t="shared" si="2"/>
        <v>1.208</v>
      </c>
      <c r="P9" s="75">
        <v>0</v>
      </c>
      <c r="Q9" s="76">
        <v>0</v>
      </c>
      <c r="R9" s="76">
        <v>0</v>
      </c>
      <c r="S9" s="77">
        <f t="shared" si="3"/>
        <v>0</v>
      </c>
      <c r="T9" s="77">
        <f t="shared" si="4"/>
        <v>0</v>
      </c>
    </row>
    <row r="10" spans="1:20" s="60" customFormat="1" ht="15.75">
      <c r="A10" s="61">
        <v>8</v>
      </c>
      <c r="B10" s="70"/>
      <c r="C10" s="72"/>
      <c r="D10" s="72"/>
      <c r="E10" s="72"/>
      <c r="F10" s="72" t="s">
        <v>19</v>
      </c>
      <c r="G10" s="79"/>
      <c r="J10" s="60" t="e">
        <f t="shared" si="0"/>
        <v>#DIV/0!</v>
      </c>
      <c r="K10" s="60">
        <f>IF(F10="","",INDEX(SCHRS!$A$1:J$20,MATCH(F10,SCHRS!$B$1:$B$20,0),3))</f>
        <v>0</v>
      </c>
      <c r="L10" s="73" t="e">
        <f t="shared" si="1"/>
        <v>#DIV/0!</v>
      </c>
      <c r="M10" s="74">
        <f>IF(F10="","",INDEX(SCHRS!$A$1:$J$20,MATCH(F10,SCHRS!$B$1:$B$20,0),$D$1+5))</f>
        <v>1.208</v>
      </c>
      <c r="N10" s="74">
        <v>1</v>
      </c>
      <c r="O10" s="74">
        <f t="shared" si="2"/>
        <v>1.208</v>
      </c>
      <c r="P10" s="75">
        <v>0</v>
      </c>
      <c r="Q10" s="76">
        <v>0</v>
      </c>
      <c r="R10" s="76">
        <v>0</v>
      </c>
      <c r="S10" s="77">
        <f t="shared" si="3"/>
        <v>0</v>
      </c>
      <c r="T10" s="77">
        <f t="shared" si="4"/>
        <v>0</v>
      </c>
    </row>
    <row r="11" spans="1:20" s="82" customFormat="1" ht="15.75">
      <c r="A11" s="61">
        <v>9</v>
      </c>
      <c r="B11" s="70"/>
      <c r="C11" s="78"/>
      <c r="D11" s="72"/>
      <c r="E11" s="78"/>
      <c r="F11" s="72" t="s">
        <v>19</v>
      </c>
      <c r="G11" s="79"/>
      <c r="J11" s="60" t="e">
        <f t="shared" si="0"/>
        <v>#DIV/0!</v>
      </c>
      <c r="K11" s="60">
        <f>IF(F11="","",INDEX(SCHRS!$A$1:J$20,MATCH(F11,SCHRS!$B$1:$B$20,0),3))</f>
        <v>0</v>
      </c>
      <c r="L11" s="73" t="e">
        <f t="shared" si="1"/>
        <v>#DIV/0!</v>
      </c>
      <c r="M11" s="74">
        <f>IF(F11="","",INDEX(SCHRS!$A$1:$J$20,MATCH(F11,SCHRS!$B$1:$B$20,0),$D$1+5))</f>
        <v>1.208</v>
      </c>
      <c r="N11" s="74">
        <v>1</v>
      </c>
      <c r="O11" s="74">
        <f t="shared" si="2"/>
        <v>1.208</v>
      </c>
      <c r="P11" s="75">
        <v>0</v>
      </c>
      <c r="Q11" s="76">
        <v>0</v>
      </c>
      <c r="R11" s="76">
        <v>0</v>
      </c>
      <c r="S11" s="77">
        <f t="shared" si="3"/>
        <v>0</v>
      </c>
      <c r="T11" s="77">
        <f t="shared" si="4"/>
        <v>0</v>
      </c>
    </row>
    <row r="12" spans="1:20" s="60" customFormat="1" ht="15.75">
      <c r="A12" s="61">
        <v>10</v>
      </c>
      <c r="B12" s="70"/>
      <c r="C12" s="72"/>
      <c r="D12" s="72"/>
      <c r="F12" s="72" t="s">
        <v>19</v>
      </c>
      <c r="G12" s="79"/>
      <c r="J12" s="60" t="e">
        <f t="shared" si="0"/>
        <v>#DIV/0!</v>
      </c>
      <c r="K12" s="60">
        <f>IF(F12="","",INDEX(SCHRS!$A$1:J$20,MATCH(F12,SCHRS!$B$1:$B$20,0),3))</f>
        <v>0</v>
      </c>
      <c r="L12" s="73" t="e">
        <f t="shared" si="1"/>
        <v>#DIV/0!</v>
      </c>
      <c r="M12" s="74">
        <f>IF(F12="","",INDEX(SCHRS!$A$1:$J$20,MATCH(F12,SCHRS!$B$1:$B$20,0),$D$1+5))</f>
        <v>1.208</v>
      </c>
      <c r="N12" s="74">
        <v>1</v>
      </c>
      <c r="O12" s="74">
        <f t="shared" si="2"/>
        <v>1.208</v>
      </c>
      <c r="P12" s="75">
        <v>0</v>
      </c>
      <c r="Q12" s="76">
        <v>0</v>
      </c>
      <c r="R12" s="76">
        <v>0</v>
      </c>
      <c r="S12" s="77">
        <f t="shared" si="3"/>
        <v>0</v>
      </c>
      <c r="T12" s="77">
        <f t="shared" si="4"/>
        <v>0</v>
      </c>
    </row>
    <row r="13" spans="1:20" s="60" customFormat="1" ht="15.75">
      <c r="A13" s="61">
        <v>11</v>
      </c>
      <c r="B13" s="70"/>
      <c r="C13" s="72"/>
      <c r="D13" s="72"/>
      <c r="F13" s="72" t="s">
        <v>19</v>
      </c>
      <c r="G13" s="79"/>
      <c r="J13" s="60" t="e">
        <f t="shared" si="0"/>
        <v>#DIV/0!</v>
      </c>
      <c r="K13" s="60">
        <f>IF(F13="","",INDEX(SCHRS!$A$1:J$20,MATCH(F13,SCHRS!$B$1:$B$20,0),3))</f>
        <v>0</v>
      </c>
      <c r="L13" s="73" t="e">
        <f t="shared" si="1"/>
        <v>#DIV/0!</v>
      </c>
      <c r="M13" s="74">
        <f>IF(F13="","",INDEX(SCHRS!$A$1:$J$20,MATCH(F13,SCHRS!$B$1:$B$20,0),$D$1+5))</f>
        <v>1.208</v>
      </c>
      <c r="N13" s="74">
        <v>1</v>
      </c>
      <c r="O13" s="74">
        <f t="shared" si="2"/>
        <v>1.208</v>
      </c>
      <c r="P13" s="75">
        <v>0</v>
      </c>
      <c r="Q13" s="76">
        <v>0</v>
      </c>
      <c r="R13" s="76">
        <v>0</v>
      </c>
      <c r="S13" s="77">
        <f t="shared" si="3"/>
        <v>0</v>
      </c>
      <c r="T13" s="77">
        <f t="shared" si="4"/>
        <v>0</v>
      </c>
    </row>
    <row r="14" spans="1:20" s="60" customFormat="1" ht="15.75">
      <c r="A14" s="61">
        <v>12</v>
      </c>
      <c r="B14" s="70"/>
      <c r="C14" s="72"/>
      <c r="D14" s="72"/>
      <c r="F14" s="72" t="s">
        <v>19</v>
      </c>
      <c r="G14" s="79"/>
      <c r="J14" s="60" t="e">
        <f t="shared" si="0"/>
        <v>#DIV/0!</v>
      </c>
      <c r="K14" s="60">
        <f>IF(F14="","",INDEX(SCHRS!$A$1:J$20,MATCH(F14,SCHRS!$B$1:$B$20,0),3))</f>
        <v>0</v>
      </c>
      <c r="L14" s="73" t="e">
        <f t="shared" si="1"/>
        <v>#DIV/0!</v>
      </c>
      <c r="M14" s="74">
        <f>IF(F14="","",INDEX(SCHRS!$A$1:$J$20,MATCH(F14,SCHRS!$B$1:$B$20,0),$D$1+5))</f>
        <v>1.208</v>
      </c>
      <c r="N14" s="74">
        <v>1</v>
      </c>
      <c r="O14" s="74">
        <f t="shared" si="2"/>
        <v>1.208</v>
      </c>
      <c r="P14" s="75">
        <v>0</v>
      </c>
      <c r="Q14" s="76">
        <v>0</v>
      </c>
      <c r="R14" s="76">
        <v>0</v>
      </c>
      <c r="S14" s="77">
        <f t="shared" si="3"/>
        <v>0</v>
      </c>
      <c r="T14" s="77">
        <f t="shared" si="4"/>
        <v>0</v>
      </c>
    </row>
    <row r="15" spans="1:20" s="60" customFormat="1" ht="15.75">
      <c r="A15" s="61">
        <v>13</v>
      </c>
      <c r="B15" s="70"/>
      <c r="C15" s="72"/>
      <c r="D15" s="72"/>
      <c r="F15" s="72" t="s">
        <v>19</v>
      </c>
      <c r="G15" s="79"/>
      <c r="J15" s="60" t="e">
        <f t="shared" si="0"/>
        <v>#DIV/0!</v>
      </c>
      <c r="K15" s="60">
        <f>IF(F15="","",INDEX(SCHRS!$A$1:J$20,MATCH(F15,SCHRS!$B$1:$B$20,0),3))</f>
        <v>0</v>
      </c>
      <c r="L15" s="73" t="e">
        <f t="shared" si="1"/>
        <v>#DIV/0!</v>
      </c>
      <c r="M15" s="74">
        <f>IF(F15="","",INDEX(SCHRS!$A$1:$J$20,MATCH(F15,SCHRS!$B$1:$B$20,0),$D$1+5))</f>
        <v>1.208</v>
      </c>
      <c r="N15" s="74">
        <v>1</v>
      </c>
      <c r="O15" s="74">
        <f t="shared" si="2"/>
        <v>1.208</v>
      </c>
      <c r="P15" s="75">
        <v>0</v>
      </c>
      <c r="Q15" s="76">
        <v>0</v>
      </c>
      <c r="R15" s="76">
        <v>0</v>
      </c>
      <c r="S15" s="77">
        <f t="shared" si="3"/>
        <v>0</v>
      </c>
      <c r="T15" s="77">
        <f t="shared" si="4"/>
        <v>0</v>
      </c>
    </row>
    <row r="16" spans="1:20" s="60" customFormat="1" ht="15.75">
      <c r="A16" s="61">
        <v>14</v>
      </c>
      <c r="B16" s="70"/>
      <c r="C16" s="72"/>
      <c r="D16" s="72"/>
      <c r="F16" s="72" t="s">
        <v>19</v>
      </c>
      <c r="G16" s="79"/>
      <c r="J16" s="60" t="e">
        <f t="shared" si="0"/>
        <v>#DIV/0!</v>
      </c>
      <c r="K16" s="60">
        <f>IF(F16="","",INDEX(SCHRS!$A$1:J$20,MATCH(F16,SCHRS!$B$1:$B$20,0),3))</f>
        <v>0</v>
      </c>
      <c r="L16" s="73" t="e">
        <f t="shared" si="1"/>
        <v>#DIV/0!</v>
      </c>
      <c r="M16" s="74">
        <f>IF(F16="","",INDEX(SCHRS!$A$1:$J$20,MATCH(F16,SCHRS!$B$1:$B$20,0),$D$1+5))</f>
        <v>1.208</v>
      </c>
      <c r="N16" s="74">
        <v>1</v>
      </c>
      <c r="O16" s="74">
        <f t="shared" si="2"/>
        <v>1.208</v>
      </c>
      <c r="P16" s="75">
        <v>0</v>
      </c>
      <c r="Q16" s="76">
        <v>0</v>
      </c>
      <c r="R16" s="76">
        <v>0</v>
      </c>
      <c r="S16" s="77">
        <f t="shared" si="3"/>
        <v>0</v>
      </c>
      <c r="T16" s="77">
        <f t="shared" si="4"/>
        <v>0</v>
      </c>
    </row>
    <row r="17" spans="1:20" s="60" customFormat="1" ht="15.75">
      <c r="A17" s="61">
        <v>15</v>
      </c>
      <c r="B17" s="70"/>
      <c r="C17" s="72"/>
      <c r="D17" s="72"/>
      <c r="F17" s="72" t="s">
        <v>19</v>
      </c>
      <c r="G17" s="79"/>
      <c r="J17" s="60" t="e">
        <f t="shared" si="0"/>
        <v>#DIV/0!</v>
      </c>
      <c r="K17" s="60">
        <f>IF(F17="","",INDEX(SCHRS!$A$1:J$20,MATCH(F17,SCHRS!$B$1:$B$20,0),3))</f>
        <v>0</v>
      </c>
      <c r="L17" s="73" t="e">
        <f t="shared" si="1"/>
        <v>#DIV/0!</v>
      </c>
      <c r="M17" s="74">
        <f>IF(F17="","",INDEX(SCHRS!$A$1:$J$20,MATCH(F17,SCHRS!$B$1:$B$20,0),$D$1+5))</f>
        <v>1.208</v>
      </c>
      <c r="N17" s="74">
        <v>1</v>
      </c>
      <c r="O17" s="74">
        <f t="shared" si="2"/>
        <v>1.208</v>
      </c>
      <c r="P17" s="75">
        <v>0</v>
      </c>
      <c r="Q17" s="76">
        <v>0</v>
      </c>
      <c r="R17" s="76">
        <v>0</v>
      </c>
      <c r="S17" s="77">
        <f t="shared" si="3"/>
        <v>0</v>
      </c>
      <c r="T17" s="77">
        <f t="shared" si="4"/>
        <v>0</v>
      </c>
    </row>
    <row r="18" spans="1:20" s="60" customFormat="1" ht="15.75">
      <c r="A18" s="61">
        <v>16</v>
      </c>
      <c r="B18" s="70"/>
      <c r="C18" s="72"/>
      <c r="D18" s="72"/>
      <c r="F18" s="72" t="s">
        <v>19</v>
      </c>
      <c r="G18" s="79"/>
      <c r="J18" s="60" t="e">
        <f t="shared" si="0"/>
        <v>#DIV/0!</v>
      </c>
      <c r="K18" s="60">
        <f>IF(F18="","",INDEX(SCHRS!$A$1:J$20,MATCH(F18,SCHRS!$B$1:$B$20,0),3))</f>
        <v>0</v>
      </c>
      <c r="L18" s="73" t="e">
        <f t="shared" si="1"/>
        <v>#DIV/0!</v>
      </c>
      <c r="M18" s="74">
        <f>IF(F18="","",INDEX(SCHRS!$A$1:$J$20,MATCH(F18,SCHRS!$B$1:$B$20,0),$D$1+5))</f>
        <v>1.208</v>
      </c>
      <c r="N18" s="74">
        <v>1</v>
      </c>
      <c r="O18" s="74">
        <f t="shared" si="2"/>
        <v>1.208</v>
      </c>
      <c r="P18" s="75">
        <v>0</v>
      </c>
      <c r="Q18" s="76">
        <v>0</v>
      </c>
      <c r="R18" s="76">
        <v>0</v>
      </c>
      <c r="S18" s="77">
        <f t="shared" si="3"/>
        <v>0</v>
      </c>
      <c r="T18" s="77">
        <f t="shared" si="4"/>
        <v>0</v>
      </c>
    </row>
    <row r="19" spans="1:20" s="60" customFormat="1" ht="15.75">
      <c r="A19" s="61">
        <v>17</v>
      </c>
      <c r="B19" s="70"/>
      <c r="C19" s="72"/>
      <c r="D19" s="72"/>
      <c r="F19" s="72" t="s">
        <v>19</v>
      </c>
      <c r="G19" s="79"/>
      <c r="J19" s="60" t="e">
        <f t="shared" si="0"/>
        <v>#DIV/0!</v>
      </c>
      <c r="K19" s="60">
        <f>IF(F19="","",INDEX(SCHRS!$A$1:J$20,MATCH(F19,SCHRS!$B$1:$B$20,0),3))</f>
        <v>0</v>
      </c>
      <c r="L19" s="73" t="e">
        <f t="shared" si="1"/>
        <v>#DIV/0!</v>
      </c>
      <c r="M19" s="74">
        <f>IF(F19="","",INDEX(SCHRS!$A$1:$J$20,MATCH(F19,SCHRS!$B$1:$B$20,0),$D$1+5))</f>
        <v>1.208</v>
      </c>
      <c r="N19" s="74">
        <v>1</v>
      </c>
      <c r="O19" s="74">
        <f t="shared" si="2"/>
        <v>1.208</v>
      </c>
      <c r="P19" s="75">
        <v>0</v>
      </c>
      <c r="Q19" s="76">
        <v>0</v>
      </c>
      <c r="R19" s="76">
        <v>0</v>
      </c>
      <c r="S19" s="77">
        <f t="shared" si="3"/>
        <v>0</v>
      </c>
      <c r="T19" s="77">
        <f t="shared" si="4"/>
        <v>0</v>
      </c>
    </row>
    <row r="20" spans="1:20" s="60" customFormat="1" ht="15.75">
      <c r="A20" s="61">
        <v>18</v>
      </c>
      <c r="B20" s="70"/>
      <c r="C20" s="72"/>
      <c r="D20" s="72"/>
      <c r="F20" s="72" t="s">
        <v>19</v>
      </c>
      <c r="G20" s="79"/>
      <c r="J20" s="60" t="e">
        <f t="shared" si="0"/>
        <v>#DIV/0!</v>
      </c>
      <c r="K20" s="60">
        <f>IF(F20="","",INDEX(SCHRS!$A$1:J$20,MATCH(F20,SCHRS!$B$1:$B$20,0),3))</f>
        <v>0</v>
      </c>
      <c r="L20" s="73" t="e">
        <f t="shared" si="1"/>
        <v>#DIV/0!</v>
      </c>
      <c r="M20" s="74">
        <f>IF(F20="","",INDEX(SCHRS!$A$1:$J$20,MATCH(F20,SCHRS!$B$1:$B$20,0),$D$1+5))</f>
        <v>1.208</v>
      </c>
      <c r="N20" s="74">
        <v>1</v>
      </c>
      <c r="O20" s="74">
        <f t="shared" si="2"/>
        <v>1.208</v>
      </c>
      <c r="P20" s="75">
        <v>0</v>
      </c>
      <c r="Q20" s="76">
        <v>0</v>
      </c>
      <c r="R20" s="76">
        <v>0</v>
      </c>
      <c r="S20" s="77">
        <f t="shared" si="3"/>
        <v>0</v>
      </c>
      <c r="T20" s="77">
        <f t="shared" si="4"/>
        <v>0</v>
      </c>
    </row>
    <row r="21" spans="1:20" s="60" customFormat="1" ht="15.75">
      <c r="A21" s="61">
        <v>19</v>
      </c>
      <c r="B21" s="70"/>
      <c r="C21" s="72"/>
      <c r="D21" s="72"/>
      <c r="F21" s="72" t="s">
        <v>19</v>
      </c>
      <c r="G21" s="79"/>
      <c r="J21" s="60" t="e">
        <f t="shared" si="0"/>
        <v>#DIV/0!</v>
      </c>
      <c r="K21" s="60">
        <f>IF(F21="","",INDEX(SCHRS!$A$1:J$20,MATCH(F21,SCHRS!$B$1:$B$20,0),3))</f>
        <v>0</v>
      </c>
      <c r="L21" s="73" t="e">
        <f t="shared" si="1"/>
        <v>#DIV/0!</v>
      </c>
      <c r="M21" s="74">
        <f>IF(F21="","",INDEX(SCHRS!$A$1:$J$20,MATCH(F21,SCHRS!$B$1:$B$20,0),$D$1+5))</f>
        <v>1.208</v>
      </c>
      <c r="N21" s="74">
        <v>1</v>
      </c>
      <c r="O21" s="74">
        <f t="shared" si="2"/>
        <v>1.208</v>
      </c>
      <c r="P21" s="75">
        <v>0</v>
      </c>
      <c r="Q21" s="76">
        <v>0</v>
      </c>
      <c r="R21" s="76">
        <v>0</v>
      </c>
      <c r="S21" s="77">
        <f t="shared" si="3"/>
        <v>0</v>
      </c>
      <c r="T21" s="77">
        <f t="shared" si="4"/>
        <v>0</v>
      </c>
    </row>
    <row r="22" spans="1:20" s="60" customFormat="1" ht="15.75">
      <c r="A22" s="61">
        <v>20</v>
      </c>
      <c r="B22" s="70"/>
      <c r="C22" s="72"/>
      <c r="D22" s="72"/>
      <c r="F22" s="72" t="s">
        <v>19</v>
      </c>
      <c r="G22" s="79"/>
      <c r="J22" s="60" t="e">
        <f t="shared" si="0"/>
        <v>#DIV/0!</v>
      </c>
      <c r="K22" s="60">
        <f>IF(F22="","",INDEX(SCHRS!$A$1:J$20,MATCH(F22,SCHRS!$B$1:$B$20,0),3))</f>
        <v>0</v>
      </c>
      <c r="L22" s="73" t="e">
        <f t="shared" si="1"/>
        <v>#DIV/0!</v>
      </c>
      <c r="M22" s="74">
        <f>IF(F22="","",INDEX(SCHRS!$A$1:$J$20,MATCH(F22,SCHRS!$B$1:$B$20,0),$D$1+5))</f>
        <v>1.208</v>
      </c>
      <c r="N22" s="74">
        <v>1</v>
      </c>
      <c r="O22" s="74">
        <f t="shared" si="2"/>
        <v>1.208</v>
      </c>
      <c r="P22" s="75">
        <v>0</v>
      </c>
      <c r="Q22" s="76">
        <v>0</v>
      </c>
      <c r="R22" s="76">
        <v>0</v>
      </c>
      <c r="S22" s="77">
        <f t="shared" si="3"/>
        <v>0</v>
      </c>
      <c r="T22" s="77">
        <f t="shared" si="4"/>
        <v>0</v>
      </c>
    </row>
  </sheetData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H24"/>
  <sheetViews>
    <sheetView workbookViewId="0" topLeftCell="A15">
      <selection activeCell="C20" sqref="C20:H20"/>
    </sheetView>
  </sheetViews>
  <sheetFormatPr defaultColWidth="9.140625" defaultRowHeight="12.75"/>
  <cols>
    <col min="1" max="1" width="30.7109375" style="4" customWidth="1"/>
  </cols>
  <sheetData>
    <row r="1" spans="1:8" ht="12.75">
      <c r="A1" s="5" t="s">
        <v>5</v>
      </c>
      <c r="B1" s="3" t="s">
        <v>25</v>
      </c>
      <c r="C1" s="3" t="s">
        <v>26</v>
      </c>
      <c r="D1" s="3" t="s">
        <v>27</v>
      </c>
      <c r="E1" s="3" t="s">
        <v>28</v>
      </c>
      <c r="F1" s="3" t="s">
        <v>28</v>
      </c>
      <c r="G1" s="3" t="s">
        <v>29</v>
      </c>
      <c r="H1" s="3" t="s">
        <v>30</v>
      </c>
    </row>
    <row r="2" spans="1:8" ht="12.75">
      <c r="A2" s="1" t="s">
        <v>162</v>
      </c>
      <c r="B2" s="1" t="s">
        <v>87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161</v>
      </c>
    </row>
    <row r="3" spans="1:8" ht="42" customHeight="1">
      <c r="A3" s="4" t="s">
        <v>31</v>
      </c>
      <c r="B3" t="s">
        <v>32</v>
      </c>
      <c r="C3" s="6">
        <v>1</v>
      </c>
      <c r="D3" s="6">
        <f aca="true" t="shared" si="0" ref="D3:H10">C3</f>
        <v>1</v>
      </c>
      <c r="E3" s="6">
        <f t="shared" si="0"/>
        <v>1</v>
      </c>
      <c r="F3" s="6">
        <f t="shared" si="0"/>
        <v>1</v>
      </c>
      <c r="G3" s="6">
        <f t="shared" si="0"/>
        <v>1</v>
      </c>
      <c r="H3" s="6">
        <f t="shared" si="0"/>
        <v>1</v>
      </c>
    </row>
    <row r="4" spans="1:8" ht="42" customHeight="1">
      <c r="A4" s="4" t="s">
        <v>33</v>
      </c>
      <c r="B4" t="s">
        <v>34</v>
      </c>
      <c r="C4" s="6">
        <v>1</v>
      </c>
      <c r="D4" s="6">
        <f t="shared" si="0"/>
        <v>1</v>
      </c>
      <c r="E4" s="6">
        <f t="shared" si="0"/>
        <v>1</v>
      </c>
      <c r="F4" s="6">
        <f t="shared" si="0"/>
        <v>1</v>
      </c>
      <c r="G4" s="6">
        <f t="shared" si="0"/>
        <v>1</v>
      </c>
      <c r="H4" s="6">
        <f t="shared" si="0"/>
        <v>1</v>
      </c>
    </row>
    <row r="5" spans="1:8" ht="42" customHeight="1">
      <c r="A5" s="4" t="s">
        <v>35</v>
      </c>
      <c r="B5" t="s">
        <v>36</v>
      </c>
      <c r="C5" s="6">
        <v>1.003</v>
      </c>
      <c r="D5" s="6">
        <v>1.01</v>
      </c>
      <c r="E5" s="6">
        <v>1.007</v>
      </c>
      <c r="F5" s="6">
        <v>1.007</v>
      </c>
      <c r="G5" s="6">
        <v>1.003</v>
      </c>
      <c r="H5" s="6">
        <v>1</v>
      </c>
    </row>
    <row r="6" spans="1:8" ht="42" customHeight="1">
      <c r="A6" s="4" t="s">
        <v>37</v>
      </c>
      <c r="B6" t="s">
        <v>38</v>
      </c>
      <c r="C6" s="6">
        <v>1.006</v>
      </c>
      <c r="D6" s="6">
        <v>1.02</v>
      </c>
      <c r="E6" s="6">
        <v>1.013</v>
      </c>
      <c r="F6" s="6">
        <v>1.013</v>
      </c>
      <c r="G6" s="6">
        <v>1.006</v>
      </c>
      <c r="H6" s="6">
        <v>1</v>
      </c>
    </row>
    <row r="7" spans="1:8" ht="42" customHeight="1">
      <c r="A7" s="4" t="s">
        <v>39</v>
      </c>
      <c r="B7" t="s">
        <v>40</v>
      </c>
      <c r="C7" s="6">
        <v>1.01</v>
      </c>
      <c r="D7" s="6">
        <v>1.03</v>
      </c>
      <c r="E7" s="6">
        <v>1.02</v>
      </c>
      <c r="F7" s="6">
        <v>1.02</v>
      </c>
      <c r="G7" s="6">
        <v>1.01</v>
      </c>
      <c r="H7" s="6">
        <v>1</v>
      </c>
    </row>
    <row r="8" spans="1:8" ht="42" customHeight="1">
      <c r="A8" s="4" t="s">
        <v>41</v>
      </c>
      <c r="B8" t="s">
        <v>42</v>
      </c>
      <c r="C8" s="6">
        <v>1</v>
      </c>
      <c r="D8" s="6">
        <f t="shared" si="0"/>
        <v>1</v>
      </c>
      <c r="E8" s="6">
        <f t="shared" si="0"/>
        <v>1</v>
      </c>
      <c r="F8" s="6">
        <f t="shared" si="0"/>
        <v>1</v>
      </c>
      <c r="G8" s="6">
        <f t="shared" si="0"/>
        <v>1</v>
      </c>
      <c r="H8" s="6">
        <f t="shared" si="0"/>
        <v>1</v>
      </c>
    </row>
    <row r="9" spans="1:8" ht="42" customHeight="1">
      <c r="A9" s="4" t="s">
        <v>43</v>
      </c>
      <c r="B9" t="s">
        <v>44</v>
      </c>
      <c r="C9" s="6">
        <v>1</v>
      </c>
      <c r="D9" s="6">
        <f t="shared" si="0"/>
        <v>1</v>
      </c>
      <c r="E9" s="6">
        <f t="shared" si="0"/>
        <v>1</v>
      </c>
      <c r="F9" s="6">
        <f t="shared" si="0"/>
        <v>1</v>
      </c>
      <c r="G9" s="6">
        <f t="shared" si="0"/>
        <v>1</v>
      </c>
      <c r="H9" s="6">
        <f t="shared" si="0"/>
        <v>1</v>
      </c>
    </row>
    <row r="10" spans="1:8" ht="42" customHeight="1">
      <c r="A10" s="4" t="s">
        <v>45</v>
      </c>
      <c r="B10" t="s">
        <v>46</v>
      </c>
      <c r="C10" s="6">
        <v>1</v>
      </c>
      <c r="D10" s="6">
        <f t="shared" si="0"/>
        <v>1</v>
      </c>
      <c r="E10" s="6">
        <f t="shared" si="0"/>
        <v>1</v>
      </c>
      <c r="F10" s="6">
        <f t="shared" si="0"/>
        <v>1</v>
      </c>
      <c r="G10" s="6">
        <f t="shared" si="0"/>
        <v>1</v>
      </c>
      <c r="H10" s="6">
        <f t="shared" si="0"/>
        <v>1</v>
      </c>
    </row>
    <row r="11" spans="1:8" ht="42" customHeight="1">
      <c r="A11" s="4" t="s">
        <v>47</v>
      </c>
      <c r="B11" t="s">
        <v>48</v>
      </c>
      <c r="C11" s="6">
        <v>0.991</v>
      </c>
      <c r="D11" s="6">
        <v>0.99</v>
      </c>
      <c r="E11" s="6">
        <v>0.991</v>
      </c>
      <c r="F11" s="6">
        <v>0.991</v>
      </c>
      <c r="G11" s="6">
        <v>0.996</v>
      </c>
      <c r="H11" s="6">
        <v>0.999</v>
      </c>
    </row>
    <row r="12" spans="1:8" ht="42" customHeight="1">
      <c r="A12" s="4" t="s">
        <v>49</v>
      </c>
      <c r="B12" t="s">
        <v>50</v>
      </c>
      <c r="C12" s="6">
        <v>0.983</v>
      </c>
      <c r="D12" s="6">
        <v>0.98</v>
      </c>
      <c r="E12" s="6">
        <v>0.983</v>
      </c>
      <c r="F12" s="6">
        <v>0.983</v>
      </c>
      <c r="G12" s="6">
        <v>0.991</v>
      </c>
      <c r="H12" s="6">
        <v>0.997</v>
      </c>
    </row>
    <row r="13" spans="1:8" ht="42" customHeight="1">
      <c r="A13" s="4" t="s">
        <v>51</v>
      </c>
      <c r="B13" t="s">
        <v>52</v>
      </c>
      <c r="C13" s="6">
        <v>0.974</v>
      </c>
      <c r="D13" s="6">
        <v>0.97</v>
      </c>
      <c r="E13" s="6">
        <v>0.974</v>
      </c>
      <c r="F13" s="6">
        <v>0.974</v>
      </c>
      <c r="G13" s="6">
        <v>0.987</v>
      </c>
      <c r="H13" s="6">
        <v>0.996</v>
      </c>
    </row>
    <row r="14" spans="1:8" ht="42" customHeight="1">
      <c r="A14" s="4" t="s">
        <v>53</v>
      </c>
      <c r="B14" t="s">
        <v>54</v>
      </c>
      <c r="C14" s="6">
        <v>0.97</v>
      </c>
      <c r="D14" s="6">
        <v>0.965</v>
      </c>
      <c r="E14" s="6">
        <v>0.97</v>
      </c>
      <c r="F14" s="6">
        <v>0.97</v>
      </c>
      <c r="G14" s="6">
        <v>0.985</v>
      </c>
      <c r="H14" s="6">
        <v>0.995</v>
      </c>
    </row>
    <row r="15" spans="1:8" ht="39.75" customHeight="1">
      <c r="A15" s="4" t="s">
        <v>55</v>
      </c>
      <c r="B15" t="s">
        <v>56</v>
      </c>
      <c r="C15" s="6">
        <v>1</v>
      </c>
      <c r="D15" s="6">
        <f aca="true" t="shared" si="1" ref="D15:H22">C15</f>
        <v>1</v>
      </c>
      <c r="E15" s="6">
        <f t="shared" si="1"/>
        <v>1</v>
      </c>
      <c r="F15" s="6">
        <f t="shared" si="1"/>
        <v>1</v>
      </c>
      <c r="G15" s="6">
        <f t="shared" si="1"/>
        <v>1</v>
      </c>
      <c r="H15" s="6">
        <f t="shared" si="1"/>
        <v>1</v>
      </c>
    </row>
    <row r="16" spans="1:8" ht="52.5" customHeight="1">
      <c r="A16" s="4" t="s">
        <v>57</v>
      </c>
      <c r="B16" t="s">
        <v>58</v>
      </c>
      <c r="C16" s="6">
        <v>1</v>
      </c>
      <c r="D16" s="6">
        <f t="shared" si="1"/>
        <v>1</v>
      </c>
      <c r="E16" s="6">
        <f t="shared" si="1"/>
        <v>1</v>
      </c>
      <c r="F16" s="6">
        <f t="shared" si="1"/>
        <v>1</v>
      </c>
      <c r="G16" s="6">
        <f t="shared" si="1"/>
        <v>1</v>
      </c>
      <c r="H16" s="6">
        <f t="shared" si="1"/>
        <v>1</v>
      </c>
    </row>
    <row r="17" spans="1:8" ht="42" customHeight="1">
      <c r="A17" s="4" t="s">
        <v>59</v>
      </c>
      <c r="B17" t="s">
        <v>60</v>
      </c>
      <c r="C17" s="6">
        <v>1</v>
      </c>
      <c r="D17" s="6">
        <f t="shared" si="1"/>
        <v>1</v>
      </c>
      <c r="E17" s="6">
        <f t="shared" si="1"/>
        <v>1</v>
      </c>
      <c r="F17" s="6">
        <f t="shared" si="1"/>
        <v>1</v>
      </c>
      <c r="G17" s="6">
        <f t="shared" si="1"/>
        <v>1</v>
      </c>
      <c r="H17" s="6">
        <f t="shared" si="1"/>
        <v>1</v>
      </c>
    </row>
    <row r="18" spans="1:8" ht="42" customHeight="1">
      <c r="A18" s="4" t="s">
        <v>61</v>
      </c>
      <c r="B18" t="s">
        <v>62</v>
      </c>
      <c r="C18" s="6">
        <v>1</v>
      </c>
      <c r="D18" s="6">
        <f t="shared" si="1"/>
        <v>1</v>
      </c>
      <c r="E18" s="6">
        <f t="shared" si="1"/>
        <v>1</v>
      </c>
      <c r="F18" s="6">
        <f t="shared" si="1"/>
        <v>1</v>
      </c>
      <c r="G18" s="6">
        <f t="shared" si="1"/>
        <v>1</v>
      </c>
      <c r="H18" s="6">
        <f t="shared" si="1"/>
        <v>1</v>
      </c>
    </row>
    <row r="19" spans="1:8" ht="42" customHeight="1">
      <c r="A19" s="4" t="s">
        <v>63</v>
      </c>
      <c r="B19" t="s">
        <v>64</v>
      </c>
      <c r="C19" s="6">
        <v>1</v>
      </c>
      <c r="D19" s="6">
        <f t="shared" si="1"/>
        <v>1</v>
      </c>
      <c r="E19" s="6">
        <f t="shared" si="1"/>
        <v>1</v>
      </c>
      <c r="F19" s="6">
        <f t="shared" si="1"/>
        <v>1</v>
      </c>
      <c r="G19" s="6">
        <f t="shared" si="1"/>
        <v>1</v>
      </c>
      <c r="H19" s="6">
        <f t="shared" si="1"/>
        <v>1</v>
      </c>
    </row>
    <row r="20" spans="1:8" ht="42" customHeight="1">
      <c r="A20" s="4" t="s">
        <v>65</v>
      </c>
      <c r="B20" t="s">
        <v>66</v>
      </c>
      <c r="C20" s="6">
        <v>0.96</v>
      </c>
      <c r="D20" s="6">
        <v>0.953</v>
      </c>
      <c r="E20" s="6">
        <v>0.958</v>
      </c>
      <c r="F20" s="6">
        <v>0.958</v>
      </c>
      <c r="G20" s="6">
        <v>0.96</v>
      </c>
      <c r="H20" s="6">
        <v>0.96</v>
      </c>
    </row>
    <row r="21" spans="1:8" ht="42" customHeight="1">
      <c r="A21" s="4" t="s">
        <v>67</v>
      </c>
      <c r="B21" t="s">
        <v>68</v>
      </c>
      <c r="C21" s="6">
        <v>1</v>
      </c>
      <c r="D21" s="6">
        <f t="shared" si="1"/>
        <v>1</v>
      </c>
      <c r="E21" s="6">
        <f t="shared" si="1"/>
        <v>1</v>
      </c>
      <c r="F21" s="6">
        <f t="shared" si="1"/>
        <v>1</v>
      </c>
      <c r="G21" s="6">
        <f t="shared" si="1"/>
        <v>1</v>
      </c>
      <c r="H21" s="6">
        <f t="shared" si="1"/>
        <v>1</v>
      </c>
    </row>
    <row r="22" spans="1:8" ht="42" customHeight="1">
      <c r="A22" s="4" t="s">
        <v>69</v>
      </c>
      <c r="B22" t="s">
        <v>70</v>
      </c>
      <c r="C22" s="6">
        <v>1</v>
      </c>
      <c r="D22" s="6">
        <f t="shared" si="1"/>
        <v>1</v>
      </c>
      <c r="E22" s="6">
        <f t="shared" si="1"/>
        <v>1</v>
      </c>
      <c r="F22" s="6">
        <f t="shared" si="1"/>
        <v>1</v>
      </c>
      <c r="G22" s="6">
        <f t="shared" si="1"/>
        <v>1</v>
      </c>
      <c r="H22" s="6">
        <f t="shared" si="1"/>
        <v>1</v>
      </c>
    </row>
    <row r="23" spans="1:8" ht="42" customHeight="1">
      <c r="A23" s="4" t="s">
        <v>71</v>
      </c>
      <c r="B23" t="s">
        <v>72</v>
      </c>
      <c r="C23" s="6">
        <v>1</v>
      </c>
      <c r="D23" s="6">
        <f aca="true" t="shared" si="2" ref="D23:H24">C23</f>
        <v>1</v>
      </c>
      <c r="E23" s="6">
        <f t="shared" si="2"/>
        <v>1</v>
      </c>
      <c r="F23" s="6">
        <f t="shared" si="2"/>
        <v>1</v>
      </c>
      <c r="G23" s="6">
        <f t="shared" si="2"/>
        <v>1</v>
      </c>
      <c r="H23" s="6">
        <f t="shared" si="2"/>
        <v>1</v>
      </c>
    </row>
    <row r="24" spans="1:8" ht="12.75">
      <c r="A24" s="4" t="s">
        <v>193</v>
      </c>
      <c r="B24" t="s">
        <v>194</v>
      </c>
      <c r="C24" s="6">
        <v>1</v>
      </c>
      <c r="D24" s="6">
        <f t="shared" si="2"/>
        <v>1</v>
      </c>
      <c r="E24" s="6">
        <f t="shared" si="2"/>
        <v>1</v>
      </c>
      <c r="F24" s="6">
        <f t="shared" si="2"/>
        <v>1</v>
      </c>
      <c r="G24" s="6">
        <f t="shared" si="2"/>
        <v>1</v>
      </c>
      <c r="H24" s="6">
        <f t="shared" si="2"/>
        <v>1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bestFit="1" customWidth="1"/>
    <col min="2" max="3" width="7.8515625" style="0" bestFit="1" customWidth="1"/>
    <col min="4" max="4" width="7.28125" style="0" bestFit="1" customWidth="1"/>
    <col min="5" max="5" width="8.28125" style="0" bestFit="1" customWidth="1"/>
    <col min="6" max="6" width="5.7109375" style="0" bestFit="1" customWidth="1"/>
    <col min="7" max="7" width="11.7109375" style="0" bestFit="1" customWidth="1"/>
    <col min="8" max="8" width="8.28125" style="0" bestFit="1" customWidth="1"/>
    <col min="9" max="9" width="2.7109375" style="35" bestFit="1" customWidth="1"/>
    <col min="10" max="10" width="3.8515625" style="35" bestFit="1" customWidth="1"/>
    <col min="11" max="11" width="4.00390625" style="35" bestFit="1" customWidth="1"/>
  </cols>
  <sheetData>
    <row r="1" spans="2:11" ht="12.75">
      <c r="B1" s="40" t="s">
        <v>195</v>
      </c>
      <c r="C1" s="39" t="s">
        <v>200</v>
      </c>
      <c r="D1" t="s">
        <v>85</v>
      </c>
      <c r="E1" t="s">
        <v>196</v>
      </c>
      <c r="F1" t="s">
        <v>197</v>
      </c>
      <c r="G1" t="s">
        <v>198</v>
      </c>
      <c r="H1" t="s">
        <v>199</v>
      </c>
      <c r="I1" s="41" t="s">
        <v>83</v>
      </c>
      <c r="J1" s="31" t="s">
        <v>73</v>
      </c>
      <c r="K1" s="31" t="s">
        <v>84</v>
      </c>
    </row>
    <row r="2" spans="1:11" ht="12.75">
      <c r="A2" s="18">
        <v>1</v>
      </c>
      <c r="B2" s="36">
        <v>0.4996527777777778</v>
      </c>
      <c r="C2" s="36">
        <v>0.6403125</v>
      </c>
      <c r="D2" s="36">
        <f>C2-B2</f>
        <v>0.14065972222222217</v>
      </c>
      <c r="E2" s="37">
        <f>D2</f>
        <v>0.14065972222222217</v>
      </c>
      <c r="F2">
        <f>I2/24</f>
        <v>0.125</v>
      </c>
      <c r="G2">
        <f>J2/60/24</f>
        <v>0.015277777777777777</v>
      </c>
      <c r="H2" s="37">
        <f>E2-F2-G2</f>
        <v>0.00038194444444439486</v>
      </c>
      <c r="I2" s="38">
        <f>ROUNDDOWN($D2*24,0)</f>
        <v>3</v>
      </c>
      <c r="J2" s="38">
        <f>ROUNDDOWN(($D2*24-I2)*60,0)</f>
        <v>22</v>
      </c>
      <c r="K2" s="38">
        <f>H2*60*60*24</f>
        <v>32.999999999995715</v>
      </c>
    </row>
    <row r="3" spans="1:8" ht="12.75">
      <c r="A3" s="18">
        <v>2</v>
      </c>
      <c r="E3" s="37"/>
      <c r="F3" s="37"/>
      <c r="G3" s="37"/>
      <c r="H3" s="37"/>
    </row>
    <row r="4" ht="12.75">
      <c r="A4" s="18">
        <v>3</v>
      </c>
    </row>
    <row r="5" ht="12.75">
      <c r="A5" s="18">
        <v>4</v>
      </c>
    </row>
    <row r="6" ht="12.75">
      <c r="A6" s="18">
        <v>5</v>
      </c>
    </row>
    <row r="7" ht="12.75">
      <c r="A7" s="18">
        <v>6</v>
      </c>
    </row>
    <row r="8" ht="12.75">
      <c r="A8" s="18">
        <v>7</v>
      </c>
    </row>
    <row r="9" ht="12.75">
      <c r="A9" s="18">
        <v>8</v>
      </c>
    </row>
    <row r="10" ht="12.75">
      <c r="A10" s="18">
        <v>9</v>
      </c>
    </row>
    <row r="11" ht="12.75">
      <c r="A11" s="18">
        <v>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T22"/>
  <sheetViews>
    <sheetView workbookViewId="0" topLeftCell="A1">
      <selection activeCell="C3" sqref="C3"/>
    </sheetView>
  </sheetViews>
  <sheetFormatPr defaultColWidth="9.140625" defaultRowHeight="12.75"/>
  <cols>
    <col min="1" max="1" width="9.140625" style="83" bestFit="1" customWidth="1"/>
    <col min="2" max="2" width="7.28125" style="83" bestFit="1" customWidth="1"/>
    <col min="3" max="4" width="20.421875" style="84" customWidth="1"/>
    <col min="5" max="5" width="14.57421875" style="85" customWidth="1"/>
    <col min="6" max="6" width="8.8515625" style="84" bestFit="1" customWidth="1"/>
    <col min="7" max="7" width="5.140625" style="84" hidden="1" customWidth="1"/>
    <col min="8" max="9" width="4.421875" style="84" hidden="1" customWidth="1"/>
    <col min="10" max="10" width="4.140625" style="84" hidden="1" customWidth="1"/>
    <col min="11" max="11" width="5.140625" style="84" hidden="1" customWidth="1"/>
    <col min="12" max="12" width="9.7109375" style="86" hidden="1" customWidth="1"/>
    <col min="13" max="13" width="9.8515625" style="87" hidden="1" customWidth="1"/>
    <col min="14" max="14" width="8.421875" style="87" hidden="1" customWidth="1"/>
    <col min="15" max="15" width="8.421875" style="87" bestFit="1" customWidth="1"/>
    <col min="16" max="16" width="3.8515625" style="84" bestFit="1" customWidth="1"/>
    <col min="17" max="17" width="5.140625" style="84" bestFit="1" customWidth="1"/>
    <col min="18" max="18" width="5.421875" style="84" bestFit="1" customWidth="1"/>
    <col min="19" max="19" width="10.140625" style="88" bestFit="1" customWidth="1"/>
    <col min="20" max="20" width="12.140625" style="88" bestFit="1" customWidth="1"/>
    <col min="21" max="16384" width="8.7109375" style="84" customWidth="1"/>
  </cols>
  <sheetData>
    <row r="1" spans="1:20" s="60" customFormat="1" ht="15.75">
      <c r="A1" s="58" t="s">
        <v>188</v>
      </c>
      <c r="B1" s="59"/>
      <c r="P1" s="91" t="s">
        <v>189</v>
      </c>
      <c r="Q1" s="91"/>
      <c r="R1" s="91"/>
      <c r="S1" s="91"/>
      <c r="T1" s="91"/>
    </row>
    <row r="2" spans="1:20" s="60" customFormat="1" ht="15.75">
      <c r="A2" s="58" t="s">
        <v>74</v>
      </c>
      <c r="B2" s="58" t="s">
        <v>153</v>
      </c>
      <c r="C2" s="58" t="s">
        <v>75</v>
      </c>
      <c r="D2" s="58" t="s">
        <v>76</v>
      </c>
      <c r="E2" s="64" t="s">
        <v>77</v>
      </c>
      <c r="F2" s="63" t="s">
        <v>5</v>
      </c>
      <c r="G2" s="63" t="s">
        <v>78</v>
      </c>
      <c r="H2" s="62" t="s">
        <v>79</v>
      </c>
      <c r="I2" s="62" t="s">
        <v>80</v>
      </c>
      <c r="J2" s="62" t="s">
        <v>78</v>
      </c>
      <c r="K2" s="62" t="s">
        <v>73</v>
      </c>
      <c r="L2" s="65" t="s">
        <v>202</v>
      </c>
      <c r="M2" s="66" t="s">
        <v>81</v>
      </c>
      <c r="N2" s="66" t="s">
        <v>82</v>
      </c>
      <c r="O2" s="66" t="s">
        <v>81</v>
      </c>
      <c r="P2" s="67" t="s">
        <v>83</v>
      </c>
      <c r="Q2" s="68" t="s">
        <v>73</v>
      </c>
      <c r="R2" s="68" t="s">
        <v>84</v>
      </c>
      <c r="S2" s="69" t="s">
        <v>85</v>
      </c>
      <c r="T2" s="69" t="s">
        <v>86</v>
      </c>
    </row>
    <row r="3" spans="1:20" s="60" customFormat="1" ht="15.75">
      <c r="A3" s="61">
        <v>1</v>
      </c>
      <c r="B3" s="70"/>
      <c r="C3" s="78"/>
      <c r="D3" s="78"/>
      <c r="E3" s="81"/>
      <c r="F3" s="72" t="s">
        <v>19</v>
      </c>
      <c r="G3" s="79"/>
      <c r="J3" s="60" t="e">
        <f aca="true" t="shared" si="0" ref="J3:J22">IF(OR(F3="",K3="nl"),"",IF(L3&lt;70,"L4",IF(L3&lt;80,"L3",IF(L3&lt;90,"L2",IF(L3&lt;100,"L1",IF(L3&gt;130,"H3",IF(L3&gt;120,"H2",IF(L3&gt;110,"H1",""))))))))</f>
        <v>#DIV/0!</v>
      </c>
      <c r="K3" s="60">
        <f>IF(F3="","",INDEX(SCHRS!$A$1:J$20,MATCH(F3,SCHRS!$B$1:$B$20,0),3))</f>
        <v>0</v>
      </c>
      <c r="L3" s="73" t="e">
        <f aca="true" t="shared" si="1" ref="L3:L22">IF(F3="","",IF(K3="nl",100,100*G3/K3))</f>
        <v>#DIV/0!</v>
      </c>
      <c r="M3" s="74">
        <f>IF(F3="","",INDEX(SCHRS!$A$1:$J$20,MATCH(F3,SCHRS!$B$1:$B$20,0),$D$1+5))</f>
        <v>1.208</v>
      </c>
      <c r="N3" s="74">
        <v>1</v>
      </c>
      <c r="O3" s="74">
        <f aca="true" t="shared" si="2" ref="O3:O22">IF(F3="","",M3*N3)</f>
        <v>1.208</v>
      </c>
      <c r="P3" s="75">
        <v>0</v>
      </c>
      <c r="Q3" s="76">
        <v>0</v>
      </c>
      <c r="R3" s="76">
        <v>0</v>
      </c>
      <c r="S3" s="77">
        <f aca="true" t="shared" si="3" ref="S3:S22">IF(R3="","",IF(TYPE(R3)=2,R3,(P3*60+Q3+(R3/60))))</f>
        <v>0</v>
      </c>
      <c r="T3" s="77">
        <f aca="true" t="shared" si="4" ref="T3:T22">IF(S3="","",IF(TYPE(R3)=2,S3,S3/(O3)))</f>
        <v>0</v>
      </c>
    </row>
    <row r="4" spans="1:20" s="60" customFormat="1" ht="15.75">
      <c r="A4" s="61">
        <v>2</v>
      </c>
      <c r="B4" s="70"/>
      <c r="C4" s="72"/>
      <c r="D4" s="72"/>
      <c r="E4" s="72"/>
      <c r="F4" s="72" t="s">
        <v>19</v>
      </c>
      <c r="G4" s="79"/>
      <c r="J4" s="60" t="e">
        <f t="shared" si="0"/>
        <v>#DIV/0!</v>
      </c>
      <c r="K4" s="60">
        <f>IF(F4="","",INDEX(SCHRS!$A$1:J$20,MATCH(F4,SCHRS!$B$1:$B$20,0),3))</f>
        <v>0</v>
      </c>
      <c r="L4" s="73" t="e">
        <f t="shared" si="1"/>
        <v>#DIV/0!</v>
      </c>
      <c r="M4" s="74">
        <f>IF(F4="","",INDEX(SCHRS!$A$1:$J$20,MATCH(F4,SCHRS!$B$1:$B$20,0),$D$1+5))</f>
        <v>1.208</v>
      </c>
      <c r="N4" s="74">
        <v>1</v>
      </c>
      <c r="O4" s="74">
        <f t="shared" si="2"/>
        <v>1.208</v>
      </c>
      <c r="P4" s="75">
        <v>0</v>
      </c>
      <c r="Q4" s="76">
        <v>0</v>
      </c>
      <c r="R4" s="76">
        <v>0</v>
      </c>
      <c r="S4" s="77">
        <f t="shared" si="3"/>
        <v>0</v>
      </c>
      <c r="T4" s="77">
        <f t="shared" si="4"/>
        <v>0</v>
      </c>
    </row>
    <row r="5" spans="1:20" s="60" customFormat="1" ht="15.75">
      <c r="A5" s="61">
        <v>3</v>
      </c>
      <c r="B5" s="70"/>
      <c r="C5" s="71"/>
      <c r="D5" s="71"/>
      <c r="E5" s="72"/>
      <c r="F5" s="72" t="s">
        <v>19</v>
      </c>
      <c r="G5" s="79"/>
      <c r="J5" s="60" t="e">
        <f t="shared" si="0"/>
        <v>#DIV/0!</v>
      </c>
      <c r="K5" s="60">
        <f>IF(F5="","",INDEX(SCHRS!$A$1:J$20,MATCH(F5,SCHRS!$B$1:$B$20,0),3))</f>
        <v>0</v>
      </c>
      <c r="L5" s="73" t="e">
        <f t="shared" si="1"/>
        <v>#DIV/0!</v>
      </c>
      <c r="M5" s="74">
        <f>IF(F5="","",INDEX(SCHRS!$A$1:$J$20,MATCH(F5,SCHRS!$B$1:$B$20,0),$D$1+5))</f>
        <v>1.208</v>
      </c>
      <c r="N5" s="74">
        <v>1</v>
      </c>
      <c r="O5" s="74">
        <f t="shared" si="2"/>
        <v>1.208</v>
      </c>
      <c r="P5" s="75">
        <v>0</v>
      </c>
      <c r="Q5" s="76">
        <v>0</v>
      </c>
      <c r="R5" s="76">
        <v>0</v>
      </c>
      <c r="S5" s="77">
        <f t="shared" si="3"/>
        <v>0</v>
      </c>
      <c r="T5" s="77">
        <f t="shared" si="4"/>
        <v>0</v>
      </c>
    </row>
    <row r="6" spans="1:20" s="60" customFormat="1" ht="15.75">
      <c r="A6" s="61">
        <v>4</v>
      </c>
      <c r="B6" s="70"/>
      <c r="C6" s="71"/>
      <c r="D6" s="80"/>
      <c r="E6" s="71"/>
      <c r="F6" s="72" t="s">
        <v>19</v>
      </c>
      <c r="G6" s="79"/>
      <c r="J6" s="60" t="e">
        <f t="shared" si="0"/>
        <v>#DIV/0!</v>
      </c>
      <c r="K6" s="60">
        <f>IF(F6="","",INDEX(SCHRS!$A$1:J$20,MATCH(F6,SCHRS!$B$1:$B$20,0),3))</f>
        <v>0</v>
      </c>
      <c r="L6" s="73" t="e">
        <f t="shared" si="1"/>
        <v>#DIV/0!</v>
      </c>
      <c r="M6" s="74">
        <f>IF(F6="","",INDEX(SCHRS!$A$1:$J$20,MATCH(F6,SCHRS!$B$1:$B$20,0),$D$1+5))</f>
        <v>1.208</v>
      </c>
      <c r="N6" s="74">
        <v>1</v>
      </c>
      <c r="O6" s="74">
        <f t="shared" si="2"/>
        <v>1.208</v>
      </c>
      <c r="P6" s="75">
        <v>0</v>
      </c>
      <c r="Q6" s="76">
        <v>0</v>
      </c>
      <c r="R6" s="76">
        <v>0</v>
      </c>
      <c r="S6" s="77">
        <f t="shared" si="3"/>
        <v>0</v>
      </c>
      <c r="T6" s="77">
        <f t="shared" si="4"/>
        <v>0</v>
      </c>
    </row>
    <row r="7" spans="1:20" s="60" customFormat="1" ht="15.75">
      <c r="A7" s="61">
        <v>5</v>
      </c>
      <c r="B7" s="70"/>
      <c r="C7" s="78"/>
      <c r="D7" s="78"/>
      <c r="E7" s="81"/>
      <c r="F7" s="72" t="s">
        <v>19</v>
      </c>
      <c r="G7" s="79"/>
      <c r="J7" s="60" t="e">
        <f t="shared" si="0"/>
        <v>#DIV/0!</v>
      </c>
      <c r="K7" s="60">
        <f>IF(F7="","",INDEX(SCHRS!$A$1:J$20,MATCH(F7,SCHRS!$B$1:$B$20,0),3))</f>
        <v>0</v>
      </c>
      <c r="L7" s="73" t="e">
        <f t="shared" si="1"/>
        <v>#DIV/0!</v>
      </c>
      <c r="M7" s="74">
        <f>IF(F7="","",INDEX(SCHRS!$A$1:$J$20,MATCH(F7,SCHRS!$B$1:$B$20,0),$D$1+5))</f>
        <v>1.208</v>
      </c>
      <c r="N7" s="74">
        <v>1</v>
      </c>
      <c r="O7" s="74">
        <f t="shared" si="2"/>
        <v>1.208</v>
      </c>
      <c r="P7" s="75">
        <v>0</v>
      </c>
      <c r="Q7" s="76">
        <v>0</v>
      </c>
      <c r="R7" s="76">
        <v>0</v>
      </c>
      <c r="S7" s="77">
        <f t="shared" si="3"/>
        <v>0</v>
      </c>
      <c r="T7" s="77">
        <f t="shared" si="4"/>
        <v>0</v>
      </c>
    </row>
    <row r="8" spans="1:20" s="60" customFormat="1" ht="15.75">
      <c r="A8" s="61">
        <v>6</v>
      </c>
      <c r="B8" s="70"/>
      <c r="C8" s="78"/>
      <c r="D8" s="78"/>
      <c r="E8" s="81"/>
      <c r="F8" s="72" t="s">
        <v>19</v>
      </c>
      <c r="G8" s="79"/>
      <c r="J8" s="60" t="e">
        <f t="shared" si="0"/>
        <v>#DIV/0!</v>
      </c>
      <c r="K8" s="60">
        <f>IF(F8="","",INDEX(SCHRS!$A$1:J$20,MATCH(F8,SCHRS!$B$1:$B$20,0),3))</f>
        <v>0</v>
      </c>
      <c r="L8" s="73" t="e">
        <f t="shared" si="1"/>
        <v>#DIV/0!</v>
      </c>
      <c r="M8" s="74">
        <f>IF(F8="","",INDEX(SCHRS!$A$1:$J$20,MATCH(F8,SCHRS!$B$1:$B$20,0),$D$1+5))</f>
        <v>1.208</v>
      </c>
      <c r="N8" s="74">
        <v>1</v>
      </c>
      <c r="O8" s="74">
        <f t="shared" si="2"/>
        <v>1.208</v>
      </c>
      <c r="P8" s="75">
        <v>0</v>
      </c>
      <c r="Q8" s="76">
        <v>0</v>
      </c>
      <c r="R8" s="76">
        <v>0</v>
      </c>
      <c r="S8" s="77">
        <f t="shared" si="3"/>
        <v>0</v>
      </c>
      <c r="T8" s="77">
        <f t="shared" si="4"/>
        <v>0</v>
      </c>
    </row>
    <row r="9" spans="1:20" s="60" customFormat="1" ht="15.75">
      <c r="A9" s="61">
        <v>7</v>
      </c>
      <c r="B9" s="70"/>
      <c r="C9" s="78"/>
      <c r="D9" s="78"/>
      <c r="E9" s="81"/>
      <c r="F9" s="72" t="s">
        <v>19</v>
      </c>
      <c r="G9" s="79"/>
      <c r="J9" s="60" t="e">
        <f t="shared" si="0"/>
        <v>#DIV/0!</v>
      </c>
      <c r="K9" s="60">
        <f>IF(F9="","",INDEX(SCHRS!$A$1:J$20,MATCH(F9,SCHRS!$B$1:$B$20,0),3))</f>
        <v>0</v>
      </c>
      <c r="L9" s="73" t="e">
        <f t="shared" si="1"/>
        <v>#DIV/0!</v>
      </c>
      <c r="M9" s="74">
        <f>IF(F9="","",INDEX(SCHRS!$A$1:$J$20,MATCH(F9,SCHRS!$B$1:$B$20,0),$D$1+5))</f>
        <v>1.208</v>
      </c>
      <c r="N9" s="74">
        <v>1</v>
      </c>
      <c r="O9" s="74">
        <f t="shared" si="2"/>
        <v>1.208</v>
      </c>
      <c r="P9" s="75">
        <v>0</v>
      </c>
      <c r="Q9" s="76">
        <v>0</v>
      </c>
      <c r="R9" s="76">
        <v>0</v>
      </c>
      <c r="S9" s="77">
        <f t="shared" si="3"/>
        <v>0</v>
      </c>
      <c r="T9" s="77">
        <f t="shared" si="4"/>
        <v>0</v>
      </c>
    </row>
    <row r="10" spans="1:20" s="60" customFormat="1" ht="15.75">
      <c r="A10" s="61">
        <v>8</v>
      </c>
      <c r="B10" s="70"/>
      <c r="C10" s="72"/>
      <c r="D10" s="72"/>
      <c r="E10" s="72"/>
      <c r="F10" s="72" t="s">
        <v>19</v>
      </c>
      <c r="G10" s="79"/>
      <c r="J10" s="60" t="e">
        <f t="shared" si="0"/>
        <v>#DIV/0!</v>
      </c>
      <c r="K10" s="60">
        <f>IF(F10="","",INDEX(SCHRS!$A$1:J$20,MATCH(F10,SCHRS!$B$1:$B$20,0),3))</f>
        <v>0</v>
      </c>
      <c r="L10" s="73" t="e">
        <f t="shared" si="1"/>
        <v>#DIV/0!</v>
      </c>
      <c r="M10" s="74">
        <f>IF(F10="","",INDEX(SCHRS!$A$1:$J$20,MATCH(F10,SCHRS!$B$1:$B$20,0),$D$1+5))</f>
        <v>1.208</v>
      </c>
      <c r="N10" s="74">
        <v>1</v>
      </c>
      <c r="O10" s="74">
        <f t="shared" si="2"/>
        <v>1.208</v>
      </c>
      <c r="P10" s="75">
        <v>0</v>
      </c>
      <c r="Q10" s="76">
        <v>0</v>
      </c>
      <c r="R10" s="76">
        <v>0</v>
      </c>
      <c r="S10" s="77">
        <f t="shared" si="3"/>
        <v>0</v>
      </c>
      <c r="T10" s="77">
        <f t="shared" si="4"/>
        <v>0</v>
      </c>
    </row>
    <row r="11" spans="1:20" s="82" customFormat="1" ht="15.75">
      <c r="A11" s="61">
        <v>9</v>
      </c>
      <c r="B11" s="70"/>
      <c r="C11" s="78"/>
      <c r="D11" s="72"/>
      <c r="E11" s="78"/>
      <c r="F11" s="72" t="s">
        <v>19</v>
      </c>
      <c r="G11" s="79"/>
      <c r="J11" s="60" t="e">
        <f t="shared" si="0"/>
        <v>#DIV/0!</v>
      </c>
      <c r="K11" s="60">
        <f>IF(F11="","",INDEX(SCHRS!$A$1:J$20,MATCH(F11,SCHRS!$B$1:$B$20,0),3))</f>
        <v>0</v>
      </c>
      <c r="L11" s="73" t="e">
        <f t="shared" si="1"/>
        <v>#DIV/0!</v>
      </c>
      <c r="M11" s="74">
        <f>IF(F11="","",INDEX(SCHRS!$A$1:$J$20,MATCH(F11,SCHRS!$B$1:$B$20,0),$D$1+5))</f>
        <v>1.208</v>
      </c>
      <c r="N11" s="74">
        <v>1</v>
      </c>
      <c r="O11" s="74">
        <f t="shared" si="2"/>
        <v>1.208</v>
      </c>
      <c r="P11" s="75">
        <v>0</v>
      </c>
      <c r="Q11" s="76">
        <v>0</v>
      </c>
      <c r="R11" s="76">
        <v>0</v>
      </c>
      <c r="S11" s="77">
        <f t="shared" si="3"/>
        <v>0</v>
      </c>
      <c r="T11" s="77">
        <f t="shared" si="4"/>
        <v>0</v>
      </c>
    </row>
    <row r="12" spans="1:20" s="60" customFormat="1" ht="15.75">
      <c r="A12" s="61">
        <v>10</v>
      </c>
      <c r="B12" s="70"/>
      <c r="C12" s="72"/>
      <c r="D12" s="72"/>
      <c r="F12" s="72" t="s">
        <v>19</v>
      </c>
      <c r="G12" s="79"/>
      <c r="J12" s="60" t="e">
        <f t="shared" si="0"/>
        <v>#DIV/0!</v>
      </c>
      <c r="K12" s="60">
        <f>IF(F12="","",INDEX(SCHRS!$A$1:J$20,MATCH(F12,SCHRS!$B$1:$B$20,0),3))</f>
        <v>0</v>
      </c>
      <c r="L12" s="73" t="e">
        <f t="shared" si="1"/>
        <v>#DIV/0!</v>
      </c>
      <c r="M12" s="74">
        <f>IF(F12="","",INDEX(SCHRS!$A$1:$J$20,MATCH(F12,SCHRS!$B$1:$B$20,0),$D$1+5))</f>
        <v>1.208</v>
      </c>
      <c r="N12" s="74">
        <v>1</v>
      </c>
      <c r="O12" s="74">
        <f t="shared" si="2"/>
        <v>1.208</v>
      </c>
      <c r="P12" s="75">
        <v>0</v>
      </c>
      <c r="Q12" s="76">
        <v>0</v>
      </c>
      <c r="R12" s="76">
        <v>0</v>
      </c>
      <c r="S12" s="77">
        <f t="shared" si="3"/>
        <v>0</v>
      </c>
      <c r="T12" s="77">
        <f t="shared" si="4"/>
        <v>0</v>
      </c>
    </row>
    <row r="13" spans="1:20" s="60" customFormat="1" ht="15.75">
      <c r="A13" s="61">
        <v>11</v>
      </c>
      <c r="B13" s="70"/>
      <c r="C13" s="72"/>
      <c r="D13" s="72"/>
      <c r="F13" s="72" t="s">
        <v>19</v>
      </c>
      <c r="G13" s="79"/>
      <c r="J13" s="60" t="e">
        <f t="shared" si="0"/>
        <v>#DIV/0!</v>
      </c>
      <c r="K13" s="60">
        <f>IF(F13="","",INDEX(SCHRS!$A$1:J$20,MATCH(F13,SCHRS!$B$1:$B$20,0),3))</f>
        <v>0</v>
      </c>
      <c r="L13" s="73" t="e">
        <f t="shared" si="1"/>
        <v>#DIV/0!</v>
      </c>
      <c r="M13" s="74">
        <f>IF(F13="","",INDEX(SCHRS!$A$1:$J$20,MATCH(F13,SCHRS!$B$1:$B$20,0),$D$1+5))</f>
        <v>1.208</v>
      </c>
      <c r="N13" s="74">
        <v>1</v>
      </c>
      <c r="O13" s="74">
        <f t="shared" si="2"/>
        <v>1.208</v>
      </c>
      <c r="P13" s="75">
        <v>0</v>
      </c>
      <c r="Q13" s="76">
        <v>0</v>
      </c>
      <c r="R13" s="76">
        <v>0</v>
      </c>
      <c r="S13" s="77">
        <f t="shared" si="3"/>
        <v>0</v>
      </c>
      <c r="T13" s="77">
        <f t="shared" si="4"/>
        <v>0</v>
      </c>
    </row>
    <row r="14" spans="1:20" s="60" customFormat="1" ht="15.75">
      <c r="A14" s="61">
        <v>12</v>
      </c>
      <c r="B14" s="70"/>
      <c r="C14" s="72"/>
      <c r="D14" s="72"/>
      <c r="F14" s="72" t="s">
        <v>19</v>
      </c>
      <c r="G14" s="79"/>
      <c r="J14" s="60" t="e">
        <f t="shared" si="0"/>
        <v>#DIV/0!</v>
      </c>
      <c r="K14" s="60">
        <f>IF(F14="","",INDEX(SCHRS!$A$1:J$20,MATCH(F14,SCHRS!$B$1:$B$20,0),3))</f>
        <v>0</v>
      </c>
      <c r="L14" s="73" t="e">
        <f t="shared" si="1"/>
        <v>#DIV/0!</v>
      </c>
      <c r="M14" s="74">
        <f>IF(F14="","",INDEX(SCHRS!$A$1:$J$20,MATCH(F14,SCHRS!$B$1:$B$20,0),$D$1+5))</f>
        <v>1.208</v>
      </c>
      <c r="N14" s="74">
        <v>1</v>
      </c>
      <c r="O14" s="74">
        <f t="shared" si="2"/>
        <v>1.208</v>
      </c>
      <c r="P14" s="75">
        <v>0</v>
      </c>
      <c r="Q14" s="76">
        <v>0</v>
      </c>
      <c r="R14" s="76">
        <v>0</v>
      </c>
      <c r="S14" s="77">
        <f t="shared" si="3"/>
        <v>0</v>
      </c>
      <c r="T14" s="77">
        <f t="shared" si="4"/>
        <v>0</v>
      </c>
    </row>
    <row r="15" spans="1:20" s="60" customFormat="1" ht="15.75">
      <c r="A15" s="61">
        <v>13</v>
      </c>
      <c r="B15" s="70"/>
      <c r="C15" s="72"/>
      <c r="D15" s="72"/>
      <c r="F15" s="72" t="s">
        <v>19</v>
      </c>
      <c r="G15" s="79"/>
      <c r="J15" s="60" t="e">
        <f t="shared" si="0"/>
        <v>#DIV/0!</v>
      </c>
      <c r="K15" s="60">
        <f>IF(F15="","",INDEX(SCHRS!$A$1:J$20,MATCH(F15,SCHRS!$B$1:$B$20,0),3))</f>
        <v>0</v>
      </c>
      <c r="L15" s="73" t="e">
        <f t="shared" si="1"/>
        <v>#DIV/0!</v>
      </c>
      <c r="M15" s="74">
        <f>IF(F15="","",INDEX(SCHRS!$A$1:$J$20,MATCH(F15,SCHRS!$B$1:$B$20,0),$D$1+5))</f>
        <v>1.208</v>
      </c>
      <c r="N15" s="74">
        <v>1</v>
      </c>
      <c r="O15" s="74">
        <f t="shared" si="2"/>
        <v>1.208</v>
      </c>
      <c r="P15" s="75">
        <v>0</v>
      </c>
      <c r="Q15" s="76">
        <v>0</v>
      </c>
      <c r="R15" s="76">
        <v>0</v>
      </c>
      <c r="S15" s="77">
        <f t="shared" si="3"/>
        <v>0</v>
      </c>
      <c r="T15" s="77">
        <f t="shared" si="4"/>
        <v>0</v>
      </c>
    </row>
    <row r="16" spans="1:20" s="60" customFormat="1" ht="15.75">
      <c r="A16" s="61">
        <v>14</v>
      </c>
      <c r="B16" s="70"/>
      <c r="C16" s="72"/>
      <c r="D16" s="72"/>
      <c r="F16" s="72" t="s">
        <v>19</v>
      </c>
      <c r="G16" s="79"/>
      <c r="J16" s="60" t="e">
        <f t="shared" si="0"/>
        <v>#DIV/0!</v>
      </c>
      <c r="K16" s="60">
        <f>IF(F16="","",INDEX(SCHRS!$A$1:J$20,MATCH(F16,SCHRS!$B$1:$B$20,0),3))</f>
        <v>0</v>
      </c>
      <c r="L16" s="73" t="e">
        <f t="shared" si="1"/>
        <v>#DIV/0!</v>
      </c>
      <c r="M16" s="74">
        <f>IF(F16="","",INDEX(SCHRS!$A$1:$J$20,MATCH(F16,SCHRS!$B$1:$B$20,0),$D$1+5))</f>
        <v>1.208</v>
      </c>
      <c r="N16" s="74">
        <v>1</v>
      </c>
      <c r="O16" s="74">
        <f t="shared" si="2"/>
        <v>1.208</v>
      </c>
      <c r="P16" s="75">
        <v>0</v>
      </c>
      <c r="Q16" s="76">
        <v>0</v>
      </c>
      <c r="R16" s="76">
        <v>0</v>
      </c>
      <c r="S16" s="77">
        <f t="shared" si="3"/>
        <v>0</v>
      </c>
      <c r="T16" s="77">
        <f t="shared" si="4"/>
        <v>0</v>
      </c>
    </row>
    <row r="17" spans="1:20" s="60" customFormat="1" ht="15.75">
      <c r="A17" s="61">
        <v>15</v>
      </c>
      <c r="B17" s="70"/>
      <c r="C17" s="72"/>
      <c r="D17" s="72"/>
      <c r="F17" s="72" t="s">
        <v>19</v>
      </c>
      <c r="G17" s="79"/>
      <c r="J17" s="60" t="e">
        <f t="shared" si="0"/>
        <v>#DIV/0!</v>
      </c>
      <c r="K17" s="60">
        <f>IF(F17="","",INDEX(SCHRS!$A$1:J$20,MATCH(F17,SCHRS!$B$1:$B$20,0),3))</f>
        <v>0</v>
      </c>
      <c r="L17" s="73" t="e">
        <f t="shared" si="1"/>
        <v>#DIV/0!</v>
      </c>
      <c r="M17" s="74">
        <f>IF(F17="","",INDEX(SCHRS!$A$1:$J$20,MATCH(F17,SCHRS!$B$1:$B$20,0),$D$1+5))</f>
        <v>1.208</v>
      </c>
      <c r="N17" s="74">
        <v>1</v>
      </c>
      <c r="O17" s="74">
        <f t="shared" si="2"/>
        <v>1.208</v>
      </c>
      <c r="P17" s="75">
        <v>0</v>
      </c>
      <c r="Q17" s="76">
        <v>0</v>
      </c>
      <c r="R17" s="76">
        <v>0</v>
      </c>
      <c r="S17" s="77">
        <f t="shared" si="3"/>
        <v>0</v>
      </c>
      <c r="T17" s="77">
        <f t="shared" si="4"/>
        <v>0</v>
      </c>
    </row>
    <row r="18" spans="1:20" s="60" customFormat="1" ht="15.75">
      <c r="A18" s="61">
        <v>16</v>
      </c>
      <c r="B18" s="70"/>
      <c r="C18" s="72"/>
      <c r="D18" s="72"/>
      <c r="F18" s="72" t="s">
        <v>19</v>
      </c>
      <c r="G18" s="79"/>
      <c r="J18" s="60" t="e">
        <f t="shared" si="0"/>
        <v>#DIV/0!</v>
      </c>
      <c r="K18" s="60">
        <f>IF(F18="","",INDEX(SCHRS!$A$1:J$20,MATCH(F18,SCHRS!$B$1:$B$20,0),3))</f>
        <v>0</v>
      </c>
      <c r="L18" s="73" t="e">
        <f t="shared" si="1"/>
        <v>#DIV/0!</v>
      </c>
      <c r="M18" s="74">
        <f>IF(F18="","",INDEX(SCHRS!$A$1:$J$20,MATCH(F18,SCHRS!$B$1:$B$20,0),$D$1+5))</f>
        <v>1.208</v>
      </c>
      <c r="N18" s="74">
        <v>1</v>
      </c>
      <c r="O18" s="74">
        <f t="shared" si="2"/>
        <v>1.208</v>
      </c>
      <c r="P18" s="75">
        <v>0</v>
      </c>
      <c r="Q18" s="76">
        <v>0</v>
      </c>
      <c r="R18" s="76">
        <v>0</v>
      </c>
      <c r="S18" s="77">
        <f t="shared" si="3"/>
        <v>0</v>
      </c>
      <c r="T18" s="77">
        <f t="shared" si="4"/>
        <v>0</v>
      </c>
    </row>
    <row r="19" spans="1:20" s="60" customFormat="1" ht="15.75">
      <c r="A19" s="61">
        <v>17</v>
      </c>
      <c r="B19" s="70"/>
      <c r="C19" s="72"/>
      <c r="D19" s="72"/>
      <c r="F19" s="72" t="s">
        <v>19</v>
      </c>
      <c r="G19" s="79"/>
      <c r="J19" s="60" t="e">
        <f t="shared" si="0"/>
        <v>#DIV/0!</v>
      </c>
      <c r="K19" s="60">
        <f>IF(F19="","",INDEX(SCHRS!$A$1:J$20,MATCH(F19,SCHRS!$B$1:$B$20,0),3))</f>
        <v>0</v>
      </c>
      <c r="L19" s="73" t="e">
        <f t="shared" si="1"/>
        <v>#DIV/0!</v>
      </c>
      <c r="M19" s="74">
        <f>IF(F19="","",INDEX(SCHRS!$A$1:$J$20,MATCH(F19,SCHRS!$B$1:$B$20,0),$D$1+5))</f>
        <v>1.208</v>
      </c>
      <c r="N19" s="74">
        <v>1</v>
      </c>
      <c r="O19" s="74">
        <f t="shared" si="2"/>
        <v>1.208</v>
      </c>
      <c r="P19" s="75">
        <v>0</v>
      </c>
      <c r="Q19" s="76">
        <v>0</v>
      </c>
      <c r="R19" s="76">
        <v>0</v>
      </c>
      <c r="S19" s="77">
        <f t="shared" si="3"/>
        <v>0</v>
      </c>
      <c r="T19" s="77">
        <f t="shared" si="4"/>
        <v>0</v>
      </c>
    </row>
    <row r="20" spans="1:20" s="60" customFormat="1" ht="15.75">
      <c r="A20" s="61">
        <v>18</v>
      </c>
      <c r="B20" s="70"/>
      <c r="C20" s="72"/>
      <c r="D20" s="72"/>
      <c r="F20" s="72" t="s">
        <v>19</v>
      </c>
      <c r="G20" s="79"/>
      <c r="J20" s="60" t="e">
        <f t="shared" si="0"/>
        <v>#DIV/0!</v>
      </c>
      <c r="K20" s="60">
        <f>IF(F20="","",INDEX(SCHRS!$A$1:J$20,MATCH(F20,SCHRS!$B$1:$B$20,0),3))</f>
        <v>0</v>
      </c>
      <c r="L20" s="73" t="e">
        <f t="shared" si="1"/>
        <v>#DIV/0!</v>
      </c>
      <c r="M20" s="74">
        <f>IF(F20="","",INDEX(SCHRS!$A$1:$J$20,MATCH(F20,SCHRS!$B$1:$B$20,0),$D$1+5))</f>
        <v>1.208</v>
      </c>
      <c r="N20" s="74">
        <v>1</v>
      </c>
      <c r="O20" s="74">
        <f t="shared" si="2"/>
        <v>1.208</v>
      </c>
      <c r="P20" s="75">
        <v>0</v>
      </c>
      <c r="Q20" s="76">
        <v>0</v>
      </c>
      <c r="R20" s="76">
        <v>0</v>
      </c>
      <c r="S20" s="77">
        <f t="shared" si="3"/>
        <v>0</v>
      </c>
      <c r="T20" s="77">
        <f t="shared" si="4"/>
        <v>0</v>
      </c>
    </row>
    <row r="21" spans="1:20" s="60" customFormat="1" ht="15.75">
      <c r="A21" s="61">
        <v>19</v>
      </c>
      <c r="B21" s="70"/>
      <c r="C21" s="72"/>
      <c r="D21" s="72"/>
      <c r="F21" s="72" t="s">
        <v>19</v>
      </c>
      <c r="G21" s="79"/>
      <c r="J21" s="60" t="e">
        <f t="shared" si="0"/>
        <v>#DIV/0!</v>
      </c>
      <c r="K21" s="60">
        <f>IF(F21="","",INDEX(SCHRS!$A$1:J$20,MATCH(F21,SCHRS!$B$1:$B$20,0),3))</f>
        <v>0</v>
      </c>
      <c r="L21" s="73" t="e">
        <f t="shared" si="1"/>
        <v>#DIV/0!</v>
      </c>
      <c r="M21" s="74">
        <f>IF(F21="","",INDEX(SCHRS!$A$1:$J$20,MATCH(F21,SCHRS!$B$1:$B$20,0),$D$1+5))</f>
        <v>1.208</v>
      </c>
      <c r="N21" s="74">
        <v>1</v>
      </c>
      <c r="O21" s="74">
        <f t="shared" si="2"/>
        <v>1.208</v>
      </c>
      <c r="P21" s="75">
        <v>0</v>
      </c>
      <c r="Q21" s="76">
        <v>0</v>
      </c>
      <c r="R21" s="76">
        <v>0</v>
      </c>
      <c r="S21" s="77">
        <f t="shared" si="3"/>
        <v>0</v>
      </c>
      <c r="T21" s="77">
        <f t="shared" si="4"/>
        <v>0</v>
      </c>
    </row>
    <row r="22" spans="1:20" s="60" customFormat="1" ht="15.75">
      <c r="A22" s="61">
        <v>20</v>
      </c>
      <c r="B22" s="70"/>
      <c r="C22" s="72"/>
      <c r="D22" s="72"/>
      <c r="F22" s="72" t="s">
        <v>19</v>
      </c>
      <c r="G22" s="79"/>
      <c r="J22" s="60" t="e">
        <f t="shared" si="0"/>
        <v>#DIV/0!</v>
      </c>
      <c r="K22" s="60">
        <f>IF(F22="","",INDEX(SCHRS!$A$1:J$20,MATCH(F22,SCHRS!$B$1:$B$20,0),3))</f>
        <v>0</v>
      </c>
      <c r="L22" s="73" t="e">
        <f t="shared" si="1"/>
        <v>#DIV/0!</v>
      </c>
      <c r="M22" s="74">
        <f>IF(F22="","",INDEX(SCHRS!$A$1:$J$20,MATCH(F22,SCHRS!$B$1:$B$20,0),$D$1+5))</f>
        <v>1.208</v>
      </c>
      <c r="N22" s="74">
        <v>1</v>
      </c>
      <c r="O22" s="74">
        <f t="shared" si="2"/>
        <v>1.208</v>
      </c>
      <c r="P22" s="75">
        <v>0</v>
      </c>
      <c r="Q22" s="76">
        <v>0</v>
      </c>
      <c r="R22" s="76">
        <v>0</v>
      </c>
      <c r="S22" s="77">
        <f t="shared" si="3"/>
        <v>0</v>
      </c>
      <c r="T22" s="77">
        <f t="shared" si="4"/>
        <v>0</v>
      </c>
    </row>
  </sheetData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T22"/>
  <sheetViews>
    <sheetView workbookViewId="0" topLeftCell="A1">
      <selection activeCell="C3" sqref="C3"/>
    </sheetView>
  </sheetViews>
  <sheetFormatPr defaultColWidth="9.140625" defaultRowHeight="12.75"/>
  <cols>
    <col min="1" max="1" width="9.140625" style="83" bestFit="1" customWidth="1"/>
    <col min="2" max="2" width="7.28125" style="83" bestFit="1" customWidth="1"/>
    <col min="3" max="4" width="20.421875" style="84" customWidth="1"/>
    <col min="5" max="5" width="14.57421875" style="85" customWidth="1"/>
    <col min="6" max="6" width="8.8515625" style="84" bestFit="1" customWidth="1"/>
    <col min="7" max="7" width="5.140625" style="84" hidden="1" customWidth="1"/>
    <col min="8" max="9" width="4.421875" style="84" hidden="1" customWidth="1"/>
    <col min="10" max="10" width="4.140625" style="84" hidden="1" customWidth="1"/>
    <col min="11" max="11" width="5.140625" style="84" hidden="1" customWidth="1"/>
    <col min="12" max="12" width="9.7109375" style="86" hidden="1" customWidth="1"/>
    <col min="13" max="13" width="9.8515625" style="87" hidden="1" customWidth="1"/>
    <col min="14" max="14" width="8.421875" style="87" hidden="1" customWidth="1"/>
    <col min="15" max="15" width="8.421875" style="87" bestFit="1" customWidth="1"/>
    <col min="16" max="16" width="3.8515625" style="84" bestFit="1" customWidth="1"/>
    <col min="17" max="17" width="5.140625" style="84" bestFit="1" customWidth="1"/>
    <col min="18" max="18" width="5.421875" style="84" bestFit="1" customWidth="1"/>
    <col min="19" max="19" width="10.140625" style="88" bestFit="1" customWidth="1"/>
    <col min="20" max="20" width="12.140625" style="88" bestFit="1" customWidth="1"/>
    <col min="21" max="16384" width="8.7109375" style="84" customWidth="1"/>
  </cols>
  <sheetData>
    <row r="1" spans="1:20" s="60" customFormat="1" ht="15.75">
      <c r="A1" s="58" t="s">
        <v>188</v>
      </c>
      <c r="B1" s="59"/>
      <c r="P1" s="91" t="s">
        <v>189</v>
      </c>
      <c r="Q1" s="91"/>
      <c r="R1" s="91"/>
      <c r="S1" s="91"/>
      <c r="T1" s="91"/>
    </row>
    <row r="2" spans="1:20" s="60" customFormat="1" ht="15.75">
      <c r="A2" s="58" t="s">
        <v>74</v>
      </c>
      <c r="B2" s="58" t="s">
        <v>153</v>
      </c>
      <c r="C2" s="58" t="s">
        <v>75</v>
      </c>
      <c r="D2" s="58" t="s">
        <v>76</v>
      </c>
      <c r="E2" s="64" t="s">
        <v>77</v>
      </c>
      <c r="F2" s="63" t="s">
        <v>5</v>
      </c>
      <c r="G2" s="63" t="s">
        <v>78</v>
      </c>
      <c r="H2" s="62" t="s">
        <v>79</v>
      </c>
      <c r="I2" s="62" t="s">
        <v>80</v>
      </c>
      <c r="J2" s="62" t="s">
        <v>78</v>
      </c>
      <c r="K2" s="62" t="s">
        <v>73</v>
      </c>
      <c r="L2" s="65" t="s">
        <v>202</v>
      </c>
      <c r="M2" s="66" t="s">
        <v>81</v>
      </c>
      <c r="N2" s="66" t="s">
        <v>82</v>
      </c>
      <c r="O2" s="66" t="s">
        <v>81</v>
      </c>
      <c r="P2" s="67" t="s">
        <v>83</v>
      </c>
      <c r="Q2" s="68" t="s">
        <v>73</v>
      </c>
      <c r="R2" s="68" t="s">
        <v>84</v>
      </c>
      <c r="S2" s="69" t="s">
        <v>85</v>
      </c>
      <c r="T2" s="69" t="s">
        <v>86</v>
      </c>
    </row>
    <row r="3" spans="1:20" s="60" customFormat="1" ht="15.75">
      <c r="A3" s="61">
        <v>1</v>
      </c>
      <c r="B3" s="70"/>
      <c r="C3" s="78"/>
      <c r="D3" s="78"/>
      <c r="E3" s="81"/>
      <c r="F3" s="72" t="s">
        <v>19</v>
      </c>
      <c r="G3" s="79"/>
      <c r="J3" s="60" t="e">
        <f aca="true" t="shared" si="0" ref="J3:J22">IF(OR(F3="",K3="nl"),"",IF(L3&lt;70,"L4",IF(L3&lt;80,"L3",IF(L3&lt;90,"L2",IF(L3&lt;100,"L1",IF(L3&gt;130,"H3",IF(L3&gt;120,"H2",IF(L3&gt;110,"H1",""))))))))</f>
        <v>#DIV/0!</v>
      </c>
      <c r="K3" s="60">
        <f>IF(F3="","",INDEX(SCHRS!$A$1:J$20,MATCH(F3,SCHRS!$B$1:$B$20,0),3))</f>
        <v>0</v>
      </c>
      <c r="L3" s="73" t="e">
        <f aca="true" t="shared" si="1" ref="L3:L22">IF(F3="","",IF(K3="nl",100,100*G3/K3))</f>
        <v>#DIV/0!</v>
      </c>
      <c r="M3" s="74">
        <f>IF(F3="","",INDEX(SCHRS!$A$1:$J$20,MATCH(F3,SCHRS!$B$1:$B$20,0),$D$1+5))</f>
        <v>1.208</v>
      </c>
      <c r="N3" s="74">
        <v>1</v>
      </c>
      <c r="O3" s="74">
        <f aca="true" t="shared" si="2" ref="O3:O22">IF(F3="","",M3*N3)</f>
        <v>1.208</v>
      </c>
      <c r="P3" s="75">
        <v>0</v>
      </c>
      <c r="Q3" s="76">
        <v>0</v>
      </c>
      <c r="R3" s="76">
        <v>0</v>
      </c>
      <c r="S3" s="77">
        <f aca="true" t="shared" si="3" ref="S3:S22">IF(R3="","",IF(TYPE(R3)=2,R3,(P3*60+Q3+(R3/60))))</f>
        <v>0</v>
      </c>
      <c r="T3" s="77">
        <f aca="true" t="shared" si="4" ref="T3:T22">IF(S3="","",IF(TYPE(R3)=2,S3,S3/(O3)))</f>
        <v>0</v>
      </c>
    </row>
    <row r="4" spans="1:20" s="60" customFormat="1" ht="15.75">
      <c r="A4" s="61">
        <v>2</v>
      </c>
      <c r="B4" s="70"/>
      <c r="C4" s="72"/>
      <c r="D4" s="72"/>
      <c r="E4" s="72"/>
      <c r="F4" s="72" t="s">
        <v>19</v>
      </c>
      <c r="G4" s="79"/>
      <c r="J4" s="60" t="e">
        <f t="shared" si="0"/>
        <v>#DIV/0!</v>
      </c>
      <c r="K4" s="60">
        <f>IF(F4="","",INDEX(SCHRS!$A$1:J$20,MATCH(F4,SCHRS!$B$1:$B$20,0),3))</f>
        <v>0</v>
      </c>
      <c r="L4" s="73" t="e">
        <f t="shared" si="1"/>
        <v>#DIV/0!</v>
      </c>
      <c r="M4" s="74">
        <f>IF(F4="","",INDEX(SCHRS!$A$1:$J$20,MATCH(F4,SCHRS!$B$1:$B$20,0),$D$1+5))</f>
        <v>1.208</v>
      </c>
      <c r="N4" s="74">
        <v>1</v>
      </c>
      <c r="O4" s="74">
        <f t="shared" si="2"/>
        <v>1.208</v>
      </c>
      <c r="P4" s="75">
        <v>0</v>
      </c>
      <c r="Q4" s="76">
        <v>0</v>
      </c>
      <c r="R4" s="76">
        <v>0</v>
      </c>
      <c r="S4" s="77">
        <f t="shared" si="3"/>
        <v>0</v>
      </c>
      <c r="T4" s="77">
        <f t="shared" si="4"/>
        <v>0</v>
      </c>
    </row>
    <row r="5" spans="1:20" s="60" customFormat="1" ht="15.75">
      <c r="A5" s="61">
        <v>3</v>
      </c>
      <c r="B5" s="70"/>
      <c r="C5" s="71"/>
      <c r="D5" s="71"/>
      <c r="E5" s="72"/>
      <c r="F5" s="72" t="s">
        <v>19</v>
      </c>
      <c r="G5" s="79"/>
      <c r="J5" s="60" t="e">
        <f t="shared" si="0"/>
        <v>#DIV/0!</v>
      </c>
      <c r="K5" s="60">
        <f>IF(F5="","",INDEX(SCHRS!$A$1:J$20,MATCH(F5,SCHRS!$B$1:$B$20,0),3))</f>
        <v>0</v>
      </c>
      <c r="L5" s="73" t="e">
        <f t="shared" si="1"/>
        <v>#DIV/0!</v>
      </c>
      <c r="M5" s="74">
        <f>IF(F5="","",INDEX(SCHRS!$A$1:$J$20,MATCH(F5,SCHRS!$B$1:$B$20,0),$D$1+5))</f>
        <v>1.208</v>
      </c>
      <c r="N5" s="74">
        <v>1</v>
      </c>
      <c r="O5" s="74">
        <f t="shared" si="2"/>
        <v>1.208</v>
      </c>
      <c r="P5" s="75">
        <v>0</v>
      </c>
      <c r="Q5" s="76">
        <v>0</v>
      </c>
      <c r="R5" s="76">
        <v>0</v>
      </c>
      <c r="S5" s="77">
        <f t="shared" si="3"/>
        <v>0</v>
      </c>
      <c r="T5" s="77">
        <f t="shared" si="4"/>
        <v>0</v>
      </c>
    </row>
    <row r="6" spans="1:20" s="60" customFormat="1" ht="15.75">
      <c r="A6" s="61">
        <v>4</v>
      </c>
      <c r="B6" s="70"/>
      <c r="C6" s="71"/>
      <c r="D6" s="80"/>
      <c r="E6" s="71"/>
      <c r="F6" s="72" t="s">
        <v>19</v>
      </c>
      <c r="G6" s="79"/>
      <c r="J6" s="60" t="e">
        <f t="shared" si="0"/>
        <v>#DIV/0!</v>
      </c>
      <c r="K6" s="60">
        <f>IF(F6="","",INDEX(SCHRS!$A$1:J$20,MATCH(F6,SCHRS!$B$1:$B$20,0),3))</f>
        <v>0</v>
      </c>
      <c r="L6" s="73" t="e">
        <f t="shared" si="1"/>
        <v>#DIV/0!</v>
      </c>
      <c r="M6" s="74">
        <f>IF(F6="","",INDEX(SCHRS!$A$1:$J$20,MATCH(F6,SCHRS!$B$1:$B$20,0),$D$1+5))</f>
        <v>1.208</v>
      </c>
      <c r="N6" s="74">
        <v>1</v>
      </c>
      <c r="O6" s="74">
        <f t="shared" si="2"/>
        <v>1.208</v>
      </c>
      <c r="P6" s="75">
        <v>0</v>
      </c>
      <c r="Q6" s="76">
        <v>0</v>
      </c>
      <c r="R6" s="76">
        <v>0</v>
      </c>
      <c r="S6" s="77">
        <f t="shared" si="3"/>
        <v>0</v>
      </c>
      <c r="T6" s="77">
        <f t="shared" si="4"/>
        <v>0</v>
      </c>
    </row>
    <row r="7" spans="1:20" s="60" customFormat="1" ht="15.75">
      <c r="A7" s="61">
        <v>5</v>
      </c>
      <c r="B7" s="70"/>
      <c r="C7" s="78"/>
      <c r="D7" s="78"/>
      <c r="E7" s="81"/>
      <c r="F7" s="72" t="s">
        <v>19</v>
      </c>
      <c r="G7" s="79"/>
      <c r="J7" s="60" t="e">
        <f t="shared" si="0"/>
        <v>#DIV/0!</v>
      </c>
      <c r="K7" s="60">
        <f>IF(F7="","",INDEX(SCHRS!$A$1:J$20,MATCH(F7,SCHRS!$B$1:$B$20,0),3))</f>
        <v>0</v>
      </c>
      <c r="L7" s="73" t="e">
        <f t="shared" si="1"/>
        <v>#DIV/0!</v>
      </c>
      <c r="M7" s="74">
        <f>IF(F7="","",INDEX(SCHRS!$A$1:$J$20,MATCH(F7,SCHRS!$B$1:$B$20,0),$D$1+5))</f>
        <v>1.208</v>
      </c>
      <c r="N7" s="74">
        <v>1</v>
      </c>
      <c r="O7" s="74">
        <f t="shared" si="2"/>
        <v>1.208</v>
      </c>
      <c r="P7" s="75">
        <v>0</v>
      </c>
      <c r="Q7" s="76">
        <v>0</v>
      </c>
      <c r="R7" s="76">
        <v>0</v>
      </c>
      <c r="S7" s="77">
        <f t="shared" si="3"/>
        <v>0</v>
      </c>
      <c r="T7" s="77">
        <f t="shared" si="4"/>
        <v>0</v>
      </c>
    </row>
    <row r="8" spans="1:20" s="60" customFormat="1" ht="15.75">
      <c r="A8" s="61">
        <v>6</v>
      </c>
      <c r="B8" s="70"/>
      <c r="C8" s="78"/>
      <c r="D8" s="78"/>
      <c r="E8" s="81"/>
      <c r="F8" s="72" t="s">
        <v>19</v>
      </c>
      <c r="G8" s="79"/>
      <c r="J8" s="60" t="e">
        <f t="shared" si="0"/>
        <v>#DIV/0!</v>
      </c>
      <c r="K8" s="60">
        <f>IF(F8="","",INDEX(SCHRS!$A$1:J$20,MATCH(F8,SCHRS!$B$1:$B$20,0),3))</f>
        <v>0</v>
      </c>
      <c r="L8" s="73" t="e">
        <f t="shared" si="1"/>
        <v>#DIV/0!</v>
      </c>
      <c r="M8" s="74">
        <f>IF(F8="","",INDEX(SCHRS!$A$1:$J$20,MATCH(F8,SCHRS!$B$1:$B$20,0),$D$1+5))</f>
        <v>1.208</v>
      </c>
      <c r="N8" s="74">
        <v>1</v>
      </c>
      <c r="O8" s="74">
        <f t="shared" si="2"/>
        <v>1.208</v>
      </c>
      <c r="P8" s="75">
        <v>0</v>
      </c>
      <c r="Q8" s="76">
        <v>0</v>
      </c>
      <c r="R8" s="76">
        <v>0</v>
      </c>
      <c r="S8" s="77">
        <f t="shared" si="3"/>
        <v>0</v>
      </c>
      <c r="T8" s="77">
        <f t="shared" si="4"/>
        <v>0</v>
      </c>
    </row>
    <row r="9" spans="1:20" s="60" customFormat="1" ht="15.75">
      <c r="A9" s="61">
        <v>7</v>
      </c>
      <c r="B9" s="70"/>
      <c r="C9" s="78"/>
      <c r="D9" s="78"/>
      <c r="E9" s="81"/>
      <c r="F9" s="72" t="s">
        <v>19</v>
      </c>
      <c r="G9" s="79"/>
      <c r="J9" s="60" t="e">
        <f t="shared" si="0"/>
        <v>#DIV/0!</v>
      </c>
      <c r="K9" s="60">
        <f>IF(F9="","",INDEX(SCHRS!$A$1:J$20,MATCH(F9,SCHRS!$B$1:$B$20,0),3))</f>
        <v>0</v>
      </c>
      <c r="L9" s="73" t="e">
        <f t="shared" si="1"/>
        <v>#DIV/0!</v>
      </c>
      <c r="M9" s="74">
        <f>IF(F9="","",INDEX(SCHRS!$A$1:$J$20,MATCH(F9,SCHRS!$B$1:$B$20,0),$D$1+5))</f>
        <v>1.208</v>
      </c>
      <c r="N9" s="74">
        <v>1</v>
      </c>
      <c r="O9" s="74">
        <f t="shared" si="2"/>
        <v>1.208</v>
      </c>
      <c r="P9" s="75">
        <v>0</v>
      </c>
      <c r="Q9" s="76">
        <v>0</v>
      </c>
      <c r="R9" s="76">
        <v>0</v>
      </c>
      <c r="S9" s="77">
        <f t="shared" si="3"/>
        <v>0</v>
      </c>
      <c r="T9" s="77">
        <f t="shared" si="4"/>
        <v>0</v>
      </c>
    </row>
    <row r="10" spans="1:20" s="60" customFormat="1" ht="15.75">
      <c r="A10" s="61">
        <v>8</v>
      </c>
      <c r="B10" s="70"/>
      <c r="C10" s="72"/>
      <c r="D10" s="72"/>
      <c r="E10" s="72"/>
      <c r="F10" s="72" t="s">
        <v>19</v>
      </c>
      <c r="G10" s="79"/>
      <c r="J10" s="60" t="e">
        <f t="shared" si="0"/>
        <v>#DIV/0!</v>
      </c>
      <c r="K10" s="60">
        <f>IF(F10="","",INDEX(SCHRS!$A$1:J$20,MATCH(F10,SCHRS!$B$1:$B$20,0),3))</f>
        <v>0</v>
      </c>
      <c r="L10" s="73" t="e">
        <f t="shared" si="1"/>
        <v>#DIV/0!</v>
      </c>
      <c r="M10" s="74">
        <f>IF(F10="","",INDEX(SCHRS!$A$1:$J$20,MATCH(F10,SCHRS!$B$1:$B$20,0),$D$1+5))</f>
        <v>1.208</v>
      </c>
      <c r="N10" s="74">
        <v>1</v>
      </c>
      <c r="O10" s="74">
        <f t="shared" si="2"/>
        <v>1.208</v>
      </c>
      <c r="P10" s="75">
        <v>0</v>
      </c>
      <c r="Q10" s="76">
        <v>0</v>
      </c>
      <c r="R10" s="76">
        <v>0</v>
      </c>
      <c r="S10" s="77">
        <f t="shared" si="3"/>
        <v>0</v>
      </c>
      <c r="T10" s="77">
        <f t="shared" si="4"/>
        <v>0</v>
      </c>
    </row>
    <row r="11" spans="1:20" s="82" customFormat="1" ht="15.75">
      <c r="A11" s="61">
        <v>9</v>
      </c>
      <c r="B11" s="70"/>
      <c r="C11" s="78"/>
      <c r="D11" s="72"/>
      <c r="E11" s="78"/>
      <c r="F11" s="72" t="s">
        <v>19</v>
      </c>
      <c r="G11" s="79"/>
      <c r="J11" s="60" t="e">
        <f t="shared" si="0"/>
        <v>#DIV/0!</v>
      </c>
      <c r="K11" s="60">
        <f>IF(F11="","",INDEX(SCHRS!$A$1:J$20,MATCH(F11,SCHRS!$B$1:$B$20,0),3))</f>
        <v>0</v>
      </c>
      <c r="L11" s="73" t="e">
        <f t="shared" si="1"/>
        <v>#DIV/0!</v>
      </c>
      <c r="M11" s="74">
        <f>IF(F11="","",INDEX(SCHRS!$A$1:$J$20,MATCH(F11,SCHRS!$B$1:$B$20,0),$D$1+5))</f>
        <v>1.208</v>
      </c>
      <c r="N11" s="74">
        <v>1</v>
      </c>
      <c r="O11" s="74">
        <f t="shared" si="2"/>
        <v>1.208</v>
      </c>
      <c r="P11" s="75">
        <v>0</v>
      </c>
      <c r="Q11" s="76">
        <v>0</v>
      </c>
      <c r="R11" s="76">
        <v>0</v>
      </c>
      <c r="S11" s="77">
        <f t="shared" si="3"/>
        <v>0</v>
      </c>
      <c r="T11" s="77">
        <f t="shared" si="4"/>
        <v>0</v>
      </c>
    </row>
    <row r="12" spans="1:20" s="60" customFormat="1" ht="15.75">
      <c r="A12" s="61">
        <v>10</v>
      </c>
      <c r="B12" s="70"/>
      <c r="C12" s="72"/>
      <c r="D12" s="72"/>
      <c r="F12" s="72" t="s">
        <v>19</v>
      </c>
      <c r="G12" s="79"/>
      <c r="J12" s="60" t="e">
        <f t="shared" si="0"/>
        <v>#DIV/0!</v>
      </c>
      <c r="K12" s="60">
        <f>IF(F12="","",INDEX(SCHRS!$A$1:J$20,MATCH(F12,SCHRS!$B$1:$B$20,0),3))</f>
        <v>0</v>
      </c>
      <c r="L12" s="73" t="e">
        <f t="shared" si="1"/>
        <v>#DIV/0!</v>
      </c>
      <c r="M12" s="74">
        <f>IF(F12="","",INDEX(SCHRS!$A$1:$J$20,MATCH(F12,SCHRS!$B$1:$B$20,0),$D$1+5))</f>
        <v>1.208</v>
      </c>
      <c r="N12" s="74">
        <v>1</v>
      </c>
      <c r="O12" s="74">
        <f t="shared" si="2"/>
        <v>1.208</v>
      </c>
      <c r="P12" s="75">
        <v>0</v>
      </c>
      <c r="Q12" s="76">
        <v>0</v>
      </c>
      <c r="R12" s="76">
        <v>0</v>
      </c>
      <c r="S12" s="77">
        <f t="shared" si="3"/>
        <v>0</v>
      </c>
      <c r="T12" s="77">
        <f t="shared" si="4"/>
        <v>0</v>
      </c>
    </row>
    <row r="13" spans="1:20" s="60" customFormat="1" ht="15.75">
      <c r="A13" s="61">
        <v>11</v>
      </c>
      <c r="B13" s="70"/>
      <c r="C13" s="72"/>
      <c r="D13" s="72"/>
      <c r="F13" s="72" t="s">
        <v>19</v>
      </c>
      <c r="G13" s="79"/>
      <c r="J13" s="60" t="e">
        <f t="shared" si="0"/>
        <v>#DIV/0!</v>
      </c>
      <c r="K13" s="60">
        <f>IF(F13="","",INDEX(SCHRS!$A$1:J$20,MATCH(F13,SCHRS!$B$1:$B$20,0),3))</f>
        <v>0</v>
      </c>
      <c r="L13" s="73" t="e">
        <f t="shared" si="1"/>
        <v>#DIV/0!</v>
      </c>
      <c r="M13" s="74">
        <f>IF(F13="","",INDEX(SCHRS!$A$1:$J$20,MATCH(F13,SCHRS!$B$1:$B$20,0),$D$1+5))</f>
        <v>1.208</v>
      </c>
      <c r="N13" s="74">
        <v>1</v>
      </c>
      <c r="O13" s="74">
        <f t="shared" si="2"/>
        <v>1.208</v>
      </c>
      <c r="P13" s="75">
        <v>0</v>
      </c>
      <c r="Q13" s="76">
        <v>0</v>
      </c>
      <c r="R13" s="76">
        <v>0</v>
      </c>
      <c r="S13" s="77">
        <f t="shared" si="3"/>
        <v>0</v>
      </c>
      <c r="T13" s="77">
        <f t="shared" si="4"/>
        <v>0</v>
      </c>
    </row>
    <row r="14" spans="1:20" s="60" customFormat="1" ht="15.75">
      <c r="A14" s="61">
        <v>12</v>
      </c>
      <c r="B14" s="70"/>
      <c r="C14" s="72"/>
      <c r="D14" s="72"/>
      <c r="F14" s="72" t="s">
        <v>19</v>
      </c>
      <c r="G14" s="79"/>
      <c r="J14" s="60" t="e">
        <f t="shared" si="0"/>
        <v>#DIV/0!</v>
      </c>
      <c r="K14" s="60">
        <f>IF(F14="","",INDEX(SCHRS!$A$1:J$20,MATCH(F14,SCHRS!$B$1:$B$20,0),3))</f>
        <v>0</v>
      </c>
      <c r="L14" s="73" t="e">
        <f t="shared" si="1"/>
        <v>#DIV/0!</v>
      </c>
      <c r="M14" s="74">
        <f>IF(F14="","",INDEX(SCHRS!$A$1:$J$20,MATCH(F14,SCHRS!$B$1:$B$20,0),$D$1+5))</f>
        <v>1.208</v>
      </c>
      <c r="N14" s="74">
        <v>1</v>
      </c>
      <c r="O14" s="74">
        <f t="shared" si="2"/>
        <v>1.208</v>
      </c>
      <c r="P14" s="75">
        <v>0</v>
      </c>
      <c r="Q14" s="76">
        <v>0</v>
      </c>
      <c r="R14" s="76">
        <v>0</v>
      </c>
      <c r="S14" s="77">
        <f t="shared" si="3"/>
        <v>0</v>
      </c>
      <c r="T14" s="77">
        <f t="shared" si="4"/>
        <v>0</v>
      </c>
    </row>
    <row r="15" spans="1:20" s="60" customFormat="1" ht="15.75">
      <c r="A15" s="61">
        <v>13</v>
      </c>
      <c r="B15" s="70"/>
      <c r="C15" s="72"/>
      <c r="D15" s="72"/>
      <c r="F15" s="72" t="s">
        <v>19</v>
      </c>
      <c r="G15" s="79"/>
      <c r="J15" s="60" t="e">
        <f t="shared" si="0"/>
        <v>#DIV/0!</v>
      </c>
      <c r="K15" s="60">
        <f>IF(F15="","",INDEX(SCHRS!$A$1:J$20,MATCH(F15,SCHRS!$B$1:$B$20,0),3))</f>
        <v>0</v>
      </c>
      <c r="L15" s="73" t="e">
        <f t="shared" si="1"/>
        <v>#DIV/0!</v>
      </c>
      <c r="M15" s="74">
        <f>IF(F15="","",INDEX(SCHRS!$A$1:$J$20,MATCH(F15,SCHRS!$B$1:$B$20,0),$D$1+5))</f>
        <v>1.208</v>
      </c>
      <c r="N15" s="74">
        <v>1</v>
      </c>
      <c r="O15" s="74">
        <f t="shared" si="2"/>
        <v>1.208</v>
      </c>
      <c r="P15" s="75">
        <v>0</v>
      </c>
      <c r="Q15" s="76">
        <v>0</v>
      </c>
      <c r="R15" s="76">
        <v>0</v>
      </c>
      <c r="S15" s="77">
        <f t="shared" si="3"/>
        <v>0</v>
      </c>
      <c r="T15" s="77">
        <f t="shared" si="4"/>
        <v>0</v>
      </c>
    </row>
    <row r="16" spans="1:20" s="60" customFormat="1" ht="15.75">
      <c r="A16" s="61">
        <v>14</v>
      </c>
      <c r="B16" s="70"/>
      <c r="C16" s="72"/>
      <c r="D16" s="72"/>
      <c r="F16" s="72" t="s">
        <v>19</v>
      </c>
      <c r="G16" s="79"/>
      <c r="J16" s="60" t="e">
        <f t="shared" si="0"/>
        <v>#DIV/0!</v>
      </c>
      <c r="K16" s="60">
        <f>IF(F16="","",INDEX(SCHRS!$A$1:J$20,MATCH(F16,SCHRS!$B$1:$B$20,0),3))</f>
        <v>0</v>
      </c>
      <c r="L16" s="73" t="e">
        <f t="shared" si="1"/>
        <v>#DIV/0!</v>
      </c>
      <c r="M16" s="74">
        <f>IF(F16="","",INDEX(SCHRS!$A$1:$J$20,MATCH(F16,SCHRS!$B$1:$B$20,0),$D$1+5))</f>
        <v>1.208</v>
      </c>
      <c r="N16" s="74">
        <v>1</v>
      </c>
      <c r="O16" s="74">
        <f t="shared" si="2"/>
        <v>1.208</v>
      </c>
      <c r="P16" s="75">
        <v>0</v>
      </c>
      <c r="Q16" s="76">
        <v>0</v>
      </c>
      <c r="R16" s="76">
        <v>0</v>
      </c>
      <c r="S16" s="77">
        <f t="shared" si="3"/>
        <v>0</v>
      </c>
      <c r="T16" s="77">
        <f t="shared" si="4"/>
        <v>0</v>
      </c>
    </row>
    <row r="17" spans="1:20" s="60" customFormat="1" ht="15.75">
      <c r="A17" s="61">
        <v>15</v>
      </c>
      <c r="B17" s="70"/>
      <c r="C17" s="72"/>
      <c r="D17" s="72"/>
      <c r="F17" s="72" t="s">
        <v>19</v>
      </c>
      <c r="G17" s="79"/>
      <c r="J17" s="60" t="e">
        <f t="shared" si="0"/>
        <v>#DIV/0!</v>
      </c>
      <c r="K17" s="60">
        <f>IF(F17="","",INDEX(SCHRS!$A$1:J$20,MATCH(F17,SCHRS!$B$1:$B$20,0),3))</f>
        <v>0</v>
      </c>
      <c r="L17" s="73" t="e">
        <f t="shared" si="1"/>
        <v>#DIV/0!</v>
      </c>
      <c r="M17" s="74">
        <f>IF(F17="","",INDEX(SCHRS!$A$1:$J$20,MATCH(F17,SCHRS!$B$1:$B$20,0),$D$1+5))</f>
        <v>1.208</v>
      </c>
      <c r="N17" s="74">
        <v>1</v>
      </c>
      <c r="O17" s="74">
        <f t="shared" si="2"/>
        <v>1.208</v>
      </c>
      <c r="P17" s="75">
        <v>0</v>
      </c>
      <c r="Q17" s="76">
        <v>0</v>
      </c>
      <c r="R17" s="76">
        <v>0</v>
      </c>
      <c r="S17" s="77">
        <f t="shared" si="3"/>
        <v>0</v>
      </c>
      <c r="T17" s="77">
        <f t="shared" si="4"/>
        <v>0</v>
      </c>
    </row>
    <row r="18" spans="1:20" s="60" customFormat="1" ht="15.75">
      <c r="A18" s="61">
        <v>16</v>
      </c>
      <c r="B18" s="70"/>
      <c r="C18" s="72"/>
      <c r="D18" s="72"/>
      <c r="F18" s="72" t="s">
        <v>19</v>
      </c>
      <c r="G18" s="79"/>
      <c r="J18" s="60" t="e">
        <f t="shared" si="0"/>
        <v>#DIV/0!</v>
      </c>
      <c r="K18" s="60">
        <f>IF(F18="","",INDEX(SCHRS!$A$1:J$20,MATCH(F18,SCHRS!$B$1:$B$20,0),3))</f>
        <v>0</v>
      </c>
      <c r="L18" s="73" t="e">
        <f t="shared" si="1"/>
        <v>#DIV/0!</v>
      </c>
      <c r="M18" s="74">
        <f>IF(F18="","",INDEX(SCHRS!$A$1:$J$20,MATCH(F18,SCHRS!$B$1:$B$20,0),$D$1+5))</f>
        <v>1.208</v>
      </c>
      <c r="N18" s="74">
        <v>1</v>
      </c>
      <c r="O18" s="74">
        <f t="shared" si="2"/>
        <v>1.208</v>
      </c>
      <c r="P18" s="75">
        <v>0</v>
      </c>
      <c r="Q18" s="76">
        <v>0</v>
      </c>
      <c r="R18" s="76">
        <v>0</v>
      </c>
      <c r="S18" s="77">
        <f t="shared" si="3"/>
        <v>0</v>
      </c>
      <c r="T18" s="77">
        <f t="shared" si="4"/>
        <v>0</v>
      </c>
    </row>
    <row r="19" spans="1:20" s="60" customFormat="1" ht="15.75">
      <c r="A19" s="61">
        <v>17</v>
      </c>
      <c r="B19" s="70"/>
      <c r="C19" s="72"/>
      <c r="D19" s="72"/>
      <c r="F19" s="72" t="s">
        <v>19</v>
      </c>
      <c r="G19" s="79"/>
      <c r="J19" s="60" t="e">
        <f t="shared" si="0"/>
        <v>#DIV/0!</v>
      </c>
      <c r="K19" s="60">
        <f>IF(F19="","",INDEX(SCHRS!$A$1:J$20,MATCH(F19,SCHRS!$B$1:$B$20,0),3))</f>
        <v>0</v>
      </c>
      <c r="L19" s="73" t="e">
        <f t="shared" si="1"/>
        <v>#DIV/0!</v>
      </c>
      <c r="M19" s="74">
        <f>IF(F19="","",INDEX(SCHRS!$A$1:$J$20,MATCH(F19,SCHRS!$B$1:$B$20,0),$D$1+5))</f>
        <v>1.208</v>
      </c>
      <c r="N19" s="74">
        <v>1</v>
      </c>
      <c r="O19" s="74">
        <f t="shared" si="2"/>
        <v>1.208</v>
      </c>
      <c r="P19" s="75">
        <v>0</v>
      </c>
      <c r="Q19" s="76">
        <v>0</v>
      </c>
      <c r="R19" s="76">
        <v>0</v>
      </c>
      <c r="S19" s="77">
        <f t="shared" si="3"/>
        <v>0</v>
      </c>
      <c r="T19" s="77">
        <f t="shared" si="4"/>
        <v>0</v>
      </c>
    </row>
    <row r="20" spans="1:20" s="60" customFormat="1" ht="15.75">
      <c r="A20" s="61">
        <v>18</v>
      </c>
      <c r="B20" s="70"/>
      <c r="C20" s="72"/>
      <c r="D20" s="72"/>
      <c r="F20" s="72" t="s">
        <v>19</v>
      </c>
      <c r="G20" s="79"/>
      <c r="J20" s="60" t="e">
        <f t="shared" si="0"/>
        <v>#DIV/0!</v>
      </c>
      <c r="K20" s="60">
        <f>IF(F20="","",INDEX(SCHRS!$A$1:J$20,MATCH(F20,SCHRS!$B$1:$B$20,0),3))</f>
        <v>0</v>
      </c>
      <c r="L20" s="73" t="e">
        <f t="shared" si="1"/>
        <v>#DIV/0!</v>
      </c>
      <c r="M20" s="74">
        <f>IF(F20="","",INDEX(SCHRS!$A$1:$J$20,MATCH(F20,SCHRS!$B$1:$B$20,0),$D$1+5))</f>
        <v>1.208</v>
      </c>
      <c r="N20" s="74">
        <v>1</v>
      </c>
      <c r="O20" s="74">
        <f t="shared" si="2"/>
        <v>1.208</v>
      </c>
      <c r="P20" s="75">
        <v>0</v>
      </c>
      <c r="Q20" s="76">
        <v>0</v>
      </c>
      <c r="R20" s="76">
        <v>0</v>
      </c>
      <c r="S20" s="77">
        <f t="shared" si="3"/>
        <v>0</v>
      </c>
      <c r="T20" s="77">
        <f t="shared" si="4"/>
        <v>0</v>
      </c>
    </row>
    <row r="21" spans="1:20" s="60" customFormat="1" ht="15.75">
      <c r="A21" s="61">
        <v>19</v>
      </c>
      <c r="B21" s="70"/>
      <c r="C21" s="72"/>
      <c r="D21" s="72"/>
      <c r="F21" s="72" t="s">
        <v>19</v>
      </c>
      <c r="G21" s="79"/>
      <c r="J21" s="60" t="e">
        <f t="shared" si="0"/>
        <v>#DIV/0!</v>
      </c>
      <c r="K21" s="60">
        <f>IF(F21="","",INDEX(SCHRS!$A$1:J$20,MATCH(F21,SCHRS!$B$1:$B$20,0),3))</f>
        <v>0</v>
      </c>
      <c r="L21" s="73" t="e">
        <f t="shared" si="1"/>
        <v>#DIV/0!</v>
      </c>
      <c r="M21" s="74">
        <f>IF(F21="","",INDEX(SCHRS!$A$1:$J$20,MATCH(F21,SCHRS!$B$1:$B$20,0),$D$1+5))</f>
        <v>1.208</v>
      </c>
      <c r="N21" s="74">
        <v>1</v>
      </c>
      <c r="O21" s="74">
        <f t="shared" si="2"/>
        <v>1.208</v>
      </c>
      <c r="P21" s="75">
        <v>0</v>
      </c>
      <c r="Q21" s="76">
        <v>0</v>
      </c>
      <c r="R21" s="76">
        <v>0</v>
      </c>
      <c r="S21" s="77">
        <f t="shared" si="3"/>
        <v>0</v>
      </c>
      <c r="T21" s="77">
        <f t="shared" si="4"/>
        <v>0</v>
      </c>
    </row>
    <row r="22" spans="1:20" s="60" customFormat="1" ht="15.75">
      <c r="A22" s="61">
        <v>20</v>
      </c>
      <c r="B22" s="70"/>
      <c r="C22" s="72"/>
      <c r="D22" s="72"/>
      <c r="F22" s="72" t="s">
        <v>19</v>
      </c>
      <c r="G22" s="79"/>
      <c r="J22" s="60" t="e">
        <f t="shared" si="0"/>
        <v>#DIV/0!</v>
      </c>
      <c r="K22" s="60">
        <f>IF(F22="","",INDEX(SCHRS!$A$1:J$20,MATCH(F22,SCHRS!$B$1:$B$20,0),3))</f>
        <v>0</v>
      </c>
      <c r="L22" s="73" t="e">
        <f t="shared" si="1"/>
        <v>#DIV/0!</v>
      </c>
      <c r="M22" s="74">
        <f>IF(F22="","",INDEX(SCHRS!$A$1:$J$20,MATCH(F22,SCHRS!$B$1:$B$20,0),$D$1+5))</f>
        <v>1.208</v>
      </c>
      <c r="N22" s="74">
        <v>1</v>
      </c>
      <c r="O22" s="74">
        <f t="shared" si="2"/>
        <v>1.208</v>
      </c>
      <c r="P22" s="75">
        <v>0</v>
      </c>
      <c r="Q22" s="76">
        <v>0</v>
      </c>
      <c r="R22" s="76">
        <v>0</v>
      </c>
      <c r="S22" s="77">
        <f t="shared" si="3"/>
        <v>0</v>
      </c>
      <c r="T22" s="77">
        <f t="shared" si="4"/>
        <v>0</v>
      </c>
    </row>
  </sheetData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T22"/>
  <sheetViews>
    <sheetView workbookViewId="0" topLeftCell="A1">
      <selection activeCell="C3" sqref="C3"/>
    </sheetView>
  </sheetViews>
  <sheetFormatPr defaultColWidth="9.140625" defaultRowHeight="12.75"/>
  <cols>
    <col min="1" max="1" width="9.140625" style="83" bestFit="1" customWidth="1"/>
    <col min="2" max="2" width="7.28125" style="83" bestFit="1" customWidth="1"/>
    <col min="3" max="4" width="20.421875" style="84" customWidth="1"/>
    <col min="5" max="5" width="14.57421875" style="85" customWidth="1"/>
    <col min="6" max="6" width="8.8515625" style="84" bestFit="1" customWidth="1"/>
    <col min="7" max="7" width="5.140625" style="84" hidden="1" customWidth="1"/>
    <col min="8" max="9" width="4.421875" style="84" hidden="1" customWidth="1"/>
    <col min="10" max="10" width="4.140625" style="84" hidden="1" customWidth="1"/>
    <col min="11" max="11" width="5.140625" style="84" hidden="1" customWidth="1"/>
    <col min="12" max="12" width="9.7109375" style="86" hidden="1" customWidth="1"/>
    <col min="13" max="13" width="9.8515625" style="87" hidden="1" customWidth="1"/>
    <col min="14" max="14" width="8.421875" style="87" hidden="1" customWidth="1"/>
    <col min="15" max="15" width="8.421875" style="87" bestFit="1" customWidth="1"/>
    <col min="16" max="16" width="3.8515625" style="84" bestFit="1" customWidth="1"/>
    <col min="17" max="17" width="5.140625" style="84" bestFit="1" customWidth="1"/>
    <col min="18" max="18" width="5.421875" style="84" bestFit="1" customWidth="1"/>
    <col min="19" max="19" width="10.140625" style="88" bestFit="1" customWidth="1"/>
    <col min="20" max="20" width="12.140625" style="88" bestFit="1" customWidth="1"/>
    <col min="21" max="16384" width="8.7109375" style="84" customWidth="1"/>
  </cols>
  <sheetData>
    <row r="1" spans="1:20" s="60" customFormat="1" ht="15.75">
      <c r="A1" s="58" t="s">
        <v>188</v>
      </c>
      <c r="B1" s="59"/>
      <c r="P1" s="91" t="s">
        <v>189</v>
      </c>
      <c r="Q1" s="91"/>
      <c r="R1" s="91"/>
      <c r="S1" s="91"/>
      <c r="T1" s="91"/>
    </row>
    <row r="2" spans="1:20" s="60" customFormat="1" ht="15.75">
      <c r="A2" s="58" t="s">
        <v>74</v>
      </c>
      <c r="B2" s="58" t="s">
        <v>153</v>
      </c>
      <c r="C2" s="58" t="s">
        <v>75</v>
      </c>
      <c r="D2" s="58" t="s">
        <v>76</v>
      </c>
      <c r="E2" s="64" t="s">
        <v>77</v>
      </c>
      <c r="F2" s="63" t="s">
        <v>5</v>
      </c>
      <c r="G2" s="63" t="s">
        <v>78</v>
      </c>
      <c r="H2" s="62" t="s">
        <v>79</v>
      </c>
      <c r="I2" s="62" t="s">
        <v>80</v>
      </c>
      <c r="J2" s="62" t="s">
        <v>78</v>
      </c>
      <c r="K2" s="62" t="s">
        <v>73</v>
      </c>
      <c r="L2" s="65" t="s">
        <v>202</v>
      </c>
      <c r="M2" s="66" t="s">
        <v>81</v>
      </c>
      <c r="N2" s="66" t="s">
        <v>82</v>
      </c>
      <c r="O2" s="66" t="s">
        <v>81</v>
      </c>
      <c r="P2" s="67" t="s">
        <v>83</v>
      </c>
      <c r="Q2" s="68" t="s">
        <v>73</v>
      </c>
      <c r="R2" s="68" t="s">
        <v>84</v>
      </c>
      <c r="S2" s="69" t="s">
        <v>85</v>
      </c>
      <c r="T2" s="69" t="s">
        <v>86</v>
      </c>
    </row>
    <row r="3" spans="1:20" s="60" customFormat="1" ht="15.75">
      <c r="A3" s="61">
        <v>1</v>
      </c>
      <c r="B3" s="70"/>
      <c r="C3" s="78"/>
      <c r="D3" s="78"/>
      <c r="E3" s="81"/>
      <c r="F3" s="72" t="s">
        <v>19</v>
      </c>
      <c r="G3" s="79"/>
      <c r="J3" s="60" t="e">
        <f aca="true" t="shared" si="0" ref="J3:J22">IF(OR(F3="",K3="nl"),"",IF(L3&lt;70,"L4",IF(L3&lt;80,"L3",IF(L3&lt;90,"L2",IF(L3&lt;100,"L1",IF(L3&gt;130,"H3",IF(L3&gt;120,"H2",IF(L3&gt;110,"H1",""))))))))</f>
        <v>#DIV/0!</v>
      </c>
      <c r="K3" s="60">
        <f>IF(F3="","",INDEX(SCHRS!$A$1:J$20,MATCH(F3,SCHRS!$B$1:$B$20,0),3))</f>
        <v>0</v>
      </c>
      <c r="L3" s="73" t="e">
        <f aca="true" t="shared" si="1" ref="L3:L22">IF(F3="","",IF(K3="nl",100,100*G3/K3))</f>
        <v>#DIV/0!</v>
      </c>
      <c r="M3" s="74">
        <f>IF(F3="","",INDEX(SCHRS!$A$1:$J$20,MATCH(F3,SCHRS!$B$1:$B$20,0),$D$1+5))</f>
        <v>1.208</v>
      </c>
      <c r="N3" s="74">
        <v>1</v>
      </c>
      <c r="O3" s="74">
        <f aca="true" t="shared" si="2" ref="O3:O22">IF(F3="","",M3*N3)</f>
        <v>1.208</v>
      </c>
      <c r="P3" s="75">
        <v>0</v>
      </c>
      <c r="Q3" s="76">
        <v>0</v>
      </c>
      <c r="R3" s="76">
        <v>0</v>
      </c>
      <c r="S3" s="77">
        <f aca="true" t="shared" si="3" ref="S3:S22">IF(R3="","",IF(TYPE(R3)=2,R3,(P3*60+Q3+(R3/60))))</f>
        <v>0</v>
      </c>
      <c r="T3" s="77">
        <f aca="true" t="shared" si="4" ref="T3:T22">IF(S3="","",IF(TYPE(R3)=2,S3,S3/(O3)))</f>
        <v>0</v>
      </c>
    </row>
    <row r="4" spans="1:20" s="60" customFormat="1" ht="15.75">
      <c r="A4" s="61">
        <v>2</v>
      </c>
      <c r="B4" s="70"/>
      <c r="C4" s="72"/>
      <c r="D4" s="72"/>
      <c r="E4" s="72"/>
      <c r="F4" s="72" t="s">
        <v>19</v>
      </c>
      <c r="G4" s="79"/>
      <c r="J4" s="60" t="e">
        <f t="shared" si="0"/>
        <v>#DIV/0!</v>
      </c>
      <c r="K4" s="60">
        <f>IF(F4="","",INDEX(SCHRS!$A$1:J$20,MATCH(F4,SCHRS!$B$1:$B$20,0),3))</f>
        <v>0</v>
      </c>
      <c r="L4" s="73" t="e">
        <f t="shared" si="1"/>
        <v>#DIV/0!</v>
      </c>
      <c r="M4" s="74">
        <f>IF(F4="","",INDEX(SCHRS!$A$1:$J$20,MATCH(F4,SCHRS!$B$1:$B$20,0),$D$1+5))</f>
        <v>1.208</v>
      </c>
      <c r="N4" s="74">
        <v>1</v>
      </c>
      <c r="O4" s="74">
        <f t="shared" si="2"/>
        <v>1.208</v>
      </c>
      <c r="P4" s="75">
        <v>0</v>
      </c>
      <c r="Q4" s="76">
        <v>0</v>
      </c>
      <c r="R4" s="76">
        <v>0</v>
      </c>
      <c r="S4" s="77">
        <f t="shared" si="3"/>
        <v>0</v>
      </c>
      <c r="T4" s="77">
        <f t="shared" si="4"/>
        <v>0</v>
      </c>
    </row>
    <row r="5" spans="1:20" s="60" customFormat="1" ht="15.75">
      <c r="A5" s="61">
        <v>3</v>
      </c>
      <c r="B5" s="70"/>
      <c r="C5" s="71"/>
      <c r="D5" s="71"/>
      <c r="E5" s="72"/>
      <c r="F5" s="72" t="s">
        <v>19</v>
      </c>
      <c r="G5" s="79"/>
      <c r="J5" s="60" t="e">
        <f t="shared" si="0"/>
        <v>#DIV/0!</v>
      </c>
      <c r="K5" s="60">
        <f>IF(F5="","",INDEX(SCHRS!$A$1:J$20,MATCH(F5,SCHRS!$B$1:$B$20,0),3))</f>
        <v>0</v>
      </c>
      <c r="L5" s="73" t="e">
        <f t="shared" si="1"/>
        <v>#DIV/0!</v>
      </c>
      <c r="M5" s="74">
        <f>IF(F5="","",INDEX(SCHRS!$A$1:$J$20,MATCH(F5,SCHRS!$B$1:$B$20,0),$D$1+5))</f>
        <v>1.208</v>
      </c>
      <c r="N5" s="74">
        <v>1</v>
      </c>
      <c r="O5" s="74">
        <f t="shared" si="2"/>
        <v>1.208</v>
      </c>
      <c r="P5" s="75">
        <v>0</v>
      </c>
      <c r="Q5" s="76">
        <v>0</v>
      </c>
      <c r="R5" s="76">
        <v>0</v>
      </c>
      <c r="S5" s="77">
        <f t="shared" si="3"/>
        <v>0</v>
      </c>
      <c r="T5" s="77">
        <f t="shared" si="4"/>
        <v>0</v>
      </c>
    </row>
    <row r="6" spans="1:20" s="60" customFormat="1" ht="15.75">
      <c r="A6" s="61">
        <v>4</v>
      </c>
      <c r="B6" s="70"/>
      <c r="C6" s="71"/>
      <c r="D6" s="80"/>
      <c r="E6" s="71"/>
      <c r="F6" s="72" t="s">
        <v>19</v>
      </c>
      <c r="G6" s="79"/>
      <c r="J6" s="60" t="e">
        <f t="shared" si="0"/>
        <v>#DIV/0!</v>
      </c>
      <c r="K6" s="60">
        <f>IF(F6="","",INDEX(SCHRS!$A$1:J$20,MATCH(F6,SCHRS!$B$1:$B$20,0),3))</f>
        <v>0</v>
      </c>
      <c r="L6" s="73" t="e">
        <f t="shared" si="1"/>
        <v>#DIV/0!</v>
      </c>
      <c r="M6" s="74">
        <f>IF(F6="","",INDEX(SCHRS!$A$1:$J$20,MATCH(F6,SCHRS!$B$1:$B$20,0),$D$1+5))</f>
        <v>1.208</v>
      </c>
      <c r="N6" s="74">
        <v>1</v>
      </c>
      <c r="O6" s="74">
        <f t="shared" si="2"/>
        <v>1.208</v>
      </c>
      <c r="P6" s="75">
        <v>0</v>
      </c>
      <c r="Q6" s="76">
        <v>0</v>
      </c>
      <c r="R6" s="76">
        <v>0</v>
      </c>
      <c r="S6" s="77">
        <f t="shared" si="3"/>
        <v>0</v>
      </c>
      <c r="T6" s="77">
        <f t="shared" si="4"/>
        <v>0</v>
      </c>
    </row>
    <row r="7" spans="1:20" s="60" customFormat="1" ht="15.75">
      <c r="A7" s="61">
        <v>5</v>
      </c>
      <c r="B7" s="70"/>
      <c r="C7" s="78"/>
      <c r="D7" s="78"/>
      <c r="E7" s="81"/>
      <c r="F7" s="72" t="s">
        <v>19</v>
      </c>
      <c r="G7" s="79"/>
      <c r="J7" s="60" t="e">
        <f t="shared" si="0"/>
        <v>#DIV/0!</v>
      </c>
      <c r="K7" s="60">
        <f>IF(F7="","",INDEX(SCHRS!$A$1:J$20,MATCH(F7,SCHRS!$B$1:$B$20,0),3))</f>
        <v>0</v>
      </c>
      <c r="L7" s="73" t="e">
        <f t="shared" si="1"/>
        <v>#DIV/0!</v>
      </c>
      <c r="M7" s="74">
        <f>IF(F7="","",INDEX(SCHRS!$A$1:$J$20,MATCH(F7,SCHRS!$B$1:$B$20,0),$D$1+5))</f>
        <v>1.208</v>
      </c>
      <c r="N7" s="74">
        <v>1</v>
      </c>
      <c r="O7" s="74">
        <f t="shared" si="2"/>
        <v>1.208</v>
      </c>
      <c r="P7" s="75">
        <v>0</v>
      </c>
      <c r="Q7" s="76">
        <v>0</v>
      </c>
      <c r="R7" s="76">
        <v>0</v>
      </c>
      <c r="S7" s="77">
        <f t="shared" si="3"/>
        <v>0</v>
      </c>
      <c r="T7" s="77">
        <f t="shared" si="4"/>
        <v>0</v>
      </c>
    </row>
    <row r="8" spans="1:20" s="60" customFormat="1" ht="15.75">
      <c r="A8" s="61">
        <v>6</v>
      </c>
      <c r="B8" s="70"/>
      <c r="C8" s="78"/>
      <c r="D8" s="78"/>
      <c r="E8" s="81"/>
      <c r="F8" s="72" t="s">
        <v>19</v>
      </c>
      <c r="G8" s="79"/>
      <c r="J8" s="60" t="e">
        <f t="shared" si="0"/>
        <v>#DIV/0!</v>
      </c>
      <c r="K8" s="60">
        <f>IF(F8="","",INDEX(SCHRS!$A$1:J$20,MATCH(F8,SCHRS!$B$1:$B$20,0),3))</f>
        <v>0</v>
      </c>
      <c r="L8" s="73" t="e">
        <f t="shared" si="1"/>
        <v>#DIV/0!</v>
      </c>
      <c r="M8" s="74">
        <f>IF(F8="","",INDEX(SCHRS!$A$1:$J$20,MATCH(F8,SCHRS!$B$1:$B$20,0),$D$1+5))</f>
        <v>1.208</v>
      </c>
      <c r="N8" s="74">
        <v>1</v>
      </c>
      <c r="O8" s="74">
        <f t="shared" si="2"/>
        <v>1.208</v>
      </c>
      <c r="P8" s="75">
        <v>0</v>
      </c>
      <c r="Q8" s="76">
        <v>0</v>
      </c>
      <c r="R8" s="76">
        <v>0</v>
      </c>
      <c r="S8" s="77">
        <f t="shared" si="3"/>
        <v>0</v>
      </c>
      <c r="T8" s="77">
        <f t="shared" si="4"/>
        <v>0</v>
      </c>
    </row>
    <row r="9" spans="1:20" s="60" customFormat="1" ht="15.75">
      <c r="A9" s="61">
        <v>7</v>
      </c>
      <c r="B9" s="70"/>
      <c r="C9" s="78"/>
      <c r="D9" s="78"/>
      <c r="E9" s="81"/>
      <c r="F9" s="72" t="s">
        <v>19</v>
      </c>
      <c r="G9" s="79"/>
      <c r="J9" s="60" t="e">
        <f t="shared" si="0"/>
        <v>#DIV/0!</v>
      </c>
      <c r="K9" s="60">
        <f>IF(F9="","",INDEX(SCHRS!$A$1:J$20,MATCH(F9,SCHRS!$B$1:$B$20,0),3))</f>
        <v>0</v>
      </c>
      <c r="L9" s="73" t="e">
        <f t="shared" si="1"/>
        <v>#DIV/0!</v>
      </c>
      <c r="M9" s="74">
        <f>IF(F9="","",INDEX(SCHRS!$A$1:$J$20,MATCH(F9,SCHRS!$B$1:$B$20,0),$D$1+5))</f>
        <v>1.208</v>
      </c>
      <c r="N9" s="74">
        <v>1</v>
      </c>
      <c r="O9" s="74">
        <f t="shared" si="2"/>
        <v>1.208</v>
      </c>
      <c r="P9" s="75">
        <v>0</v>
      </c>
      <c r="Q9" s="76">
        <v>0</v>
      </c>
      <c r="R9" s="76">
        <v>0</v>
      </c>
      <c r="S9" s="77">
        <f t="shared" si="3"/>
        <v>0</v>
      </c>
      <c r="T9" s="77">
        <f t="shared" si="4"/>
        <v>0</v>
      </c>
    </row>
    <row r="10" spans="1:20" s="60" customFormat="1" ht="15.75">
      <c r="A10" s="61">
        <v>8</v>
      </c>
      <c r="B10" s="70"/>
      <c r="C10" s="72"/>
      <c r="D10" s="72"/>
      <c r="E10" s="72"/>
      <c r="F10" s="72" t="s">
        <v>19</v>
      </c>
      <c r="G10" s="79"/>
      <c r="J10" s="60" t="e">
        <f t="shared" si="0"/>
        <v>#DIV/0!</v>
      </c>
      <c r="K10" s="60">
        <f>IF(F10="","",INDEX(SCHRS!$A$1:J$20,MATCH(F10,SCHRS!$B$1:$B$20,0),3))</f>
        <v>0</v>
      </c>
      <c r="L10" s="73" t="e">
        <f t="shared" si="1"/>
        <v>#DIV/0!</v>
      </c>
      <c r="M10" s="74">
        <f>IF(F10="","",INDEX(SCHRS!$A$1:$J$20,MATCH(F10,SCHRS!$B$1:$B$20,0),$D$1+5))</f>
        <v>1.208</v>
      </c>
      <c r="N10" s="74">
        <v>1</v>
      </c>
      <c r="O10" s="74">
        <f t="shared" si="2"/>
        <v>1.208</v>
      </c>
      <c r="P10" s="75">
        <v>0</v>
      </c>
      <c r="Q10" s="76">
        <v>0</v>
      </c>
      <c r="R10" s="76">
        <v>0</v>
      </c>
      <c r="S10" s="77">
        <f t="shared" si="3"/>
        <v>0</v>
      </c>
      <c r="T10" s="77">
        <f t="shared" si="4"/>
        <v>0</v>
      </c>
    </row>
    <row r="11" spans="1:20" s="82" customFormat="1" ht="15.75">
      <c r="A11" s="61">
        <v>9</v>
      </c>
      <c r="B11" s="70"/>
      <c r="C11" s="78"/>
      <c r="D11" s="72"/>
      <c r="E11" s="78"/>
      <c r="F11" s="72" t="s">
        <v>19</v>
      </c>
      <c r="G11" s="79"/>
      <c r="J11" s="60" t="e">
        <f t="shared" si="0"/>
        <v>#DIV/0!</v>
      </c>
      <c r="K11" s="60">
        <f>IF(F11="","",INDEX(SCHRS!$A$1:J$20,MATCH(F11,SCHRS!$B$1:$B$20,0),3))</f>
        <v>0</v>
      </c>
      <c r="L11" s="73" t="e">
        <f t="shared" si="1"/>
        <v>#DIV/0!</v>
      </c>
      <c r="M11" s="74">
        <f>IF(F11="","",INDEX(SCHRS!$A$1:$J$20,MATCH(F11,SCHRS!$B$1:$B$20,0),$D$1+5))</f>
        <v>1.208</v>
      </c>
      <c r="N11" s="74">
        <v>1</v>
      </c>
      <c r="O11" s="74">
        <f t="shared" si="2"/>
        <v>1.208</v>
      </c>
      <c r="P11" s="75">
        <v>0</v>
      </c>
      <c r="Q11" s="76">
        <v>0</v>
      </c>
      <c r="R11" s="76">
        <v>0</v>
      </c>
      <c r="S11" s="77">
        <f t="shared" si="3"/>
        <v>0</v>
      </c>
      <c r="T11" s="77">
        <f t="shared" si="4"/>
        <v>0</v>
      </c>
    </row>
    <row r="12" spans="1:20" s="60" customFormat="1" ht="15.75">
      <c r="A12" s="61">
        <v>10</v>
      </c>
      <c r="B12" s="70"/>
      <c r="C12" s="72"/>
      <c r="D12" s="72"/>
      <c r="F12" s="72" t="s">
        <v>19</v>
      </c>
      <c r="G12" s="79"/>
      <c r="J12" s="60" t="e">
        <f t="shared" si="0"/>
        <v>#DIV/0!</v>
      </c>
      <c r="K12" s="60">
        <f>IF(F12="","",INDEX(SCHRS!$A$1:J$20,MATCH(F12,SCHRS!$B$1:$B$20,0),3))</f>
        <v>0</v>
      </c>
      <c r="L12" s="73" t="e">
        <f t="shared" si="1"/>
        <v>#DIV/0!</v>
      </c>
      <c r="M12" s="74">
        <f>IF(F12="","",INDEX(SCHRS!$A$1:$J$20,MATCH(F12,SCHRS!$B$1:$B$20,0),$D$1+5))</f>
        <v>1.208</v>
      </c>
      <c r="N12" s="74">
        <v>1</v>
      </c>
      <c r="O12" s="74">
        <f t="shared" si="2"/>
        <v>1.208</v>
      </c>
      <c r="P12" s="75">
        <v>0</v>
      </c>
      <c r="Q12" s="76">
        <v>0</v>
      </c>
      <c r="R12" s="76">
        <v>0</v>
      </c>
      <c r="S12" s="77">
        <f t="shared" si="3"/>
        <v>0</v>
      </c>
      <c r="T12" s="77">
        <f t="shared" si="4"/>
        <v>0</v>
      </c>
    </row>
    <row r="13" spans="1:20" s="60" customFormat="1" ht="15.75">
      <c r="A13" s="61">
        <v>11</v>
      </c>
      <c r="B13" s="70"/>
      <c r="C13" s="72"/>
      <c r="D13" s="72"/>
      <c r="F13" s="72" t="s">
        <v>19</v>
      </c>
      <c r="G13" s="79"/>
      <c r="J13" s="60" t="e">
        <f t="shared" si="0"/>
        <v>#DIV/0!</v>
      </c>
      <c r="K13" s="60">
        <f>IF(F13="","",INDEX(SCHRS!$A$1:J$20,MATCH(F13,SCHRS!$B$1:$B$20,0),3))</f>
        <v>0</v>
      </c>
      <c r="L13" s="73" t="e">
        <f t="shared" si="1"/>
        <v>#DIV/0!</v>
      </c>
      <c r="M13" s="74">
        <f>IF(F13="","",INDEX(SCHRS!$A$1:$J$20,MATCH(F13,SCHRS!$B$1:$B$20,0),$D$1+5))</f>
        <v>1.208</v>
      </c>
      <c r="N13" s="74">
        <v>1</v>
      </c>
      <c r="O13" s="74">
        <f t="shared" si="2"/>
        <v>1.208</v>
      </c>
      <c r="P13" s="75">
        <v>0</v>
      </c>
      <c r="Q13" s="76">
        <v>0</v>
      </c>
      <c r="R13" s="76">
        <v>0</v>
      </c>
      <c r="S13" s="77">
        <f t="shared" si="3"/>
        <v>0</v>
      </c>
      <c r="T13" s="77">
        <f t="shared" si="4"/>
        <v>0</v>
      </c>
    </row>
    <row r="14" spans="1:20" s="60" customFormat="1" ht="15.75">
      <c r="A14" s="61">
        <v>12</v>
      </c>
      <c r="B14" s="70"/>
      <c r="C14" s="72"/>
      <c r="D14" s="72"/>
      <c r="F14" s="72" t="s">
        <v>19</v>
      </c>
      <c r="G14" s="79"/>
      <c r="J14" s="60" t="e">
        <f t="shared" si="0"/>
        <v>#DIV/0!</v>
      </c>
      <c r="K14" s="60">
        <f>IF(F14="","",INDEX(SCHRS!$A$1:J$20,MATCH(F14,SCHRS!$B$1:$B$20,0),3))</f>
        <v>0</v>
      </c>
      <c r="L14" s="73" t="e">
        <f t="shared" si="1"/>
        <v>#DIV/0!</v>
      </c>
      <c r="M14" s="74">
        <f>IF(F14="","",INDEX(SCHRS!$A$1:$J$20,MATCH(F14,SCHRS!$B$1:$B$20,0),$D$1+5))</f>
        <v>1.208</v>
      </c>
      <c r="N14" s="74">
        <v>1</v>
      </c>
      <c r="O14" s="74">
        <f t="shared" si="2"/>
        <v>1.208</v>
      </c>
      <c r="P14" s="75">
        <v>0</v>
      </c>
      <c r="Q14" s="76">
        <v>0</v>
      </c>
      <c r="R14" s="76">
        <v>0</v>
      </c>
      <c r="S14" s="77">
        <f t="shared" si="3"/>
        <v>0</v>
      </c>
      <c r="T14" s="77">
        <f t="shared" si="4"/>
        <v>0</v>
      </c>
    </row>
    <row r="15" spans="1:20" s="60" customFormat="1" ht="15.75">
      <c r="A15" s="61">
        <v>13</v>
      </c>
      <c r="B15" s="70"/>
      <c r="C15" s="72"/>
      <c r="D15" s="72"/>
      <c r="F15" s="72" t="s">
        <v>19</v>
      </c>
      <c r="G15" s="79"/>
      <c r="J15" s="60" t="e">
        <f t="shared" si="0"/>
        <v>#DIV/0!</v>
      </c>
      <c r="K15" s="60">
        <f>IF(F15="","",INDEX(SCHRS!$A$1:J$20,MATCH(F15,SCHRS!$B$1:$B$20,0),3))</f>
        <v>0</v>
      </c>
      <c r="L15" s="73" t="e">
        <f t="shared" si="1"/>
        <v>#DIV/0!</v>
      </c>
      <c r="M15" s="74">
        <f>IF(F15="","",INDEX(SCHRS!$A$1:$J$20,MATCH(F15,SCHRS!$B$1:$B$20,0),$D$1+5))</f>
        <v>1.208</v>
      </c>
      <c r="N15" s="74">
        <v>1</v>
      </c>
      <c r="O15" s="74">
        <f t="shared" si="2"/>
        <v>1.208</v>
      </c>
      <c r="P15" s="75">
        <v>0</v>
      </c>
      <c r="Q15" s="76">
        <v>0</v>
      </c>
      <c r="R15" s="76">
        <v>0</v>
      </c>
      <c r="S15" s="77">
        <f t="shared" si="3"/>
        <v>0</v>
      </c>
      <c r="T15" s="77">
        <f t="shared" si="4"/>
        <v>0</v>
      </c>
    </row>
    <row r="16" spans="1:20" s="60" customFormat="1" ht="15.75">
      <c r="A16" s="61">
        <v>14</v>
      </c>
      <c r="B16" s="70"/>
      <c r="C16" s="72"/>
      <c r="D16" s="72"/>
      <c r="F16" s="72" t="s">
        <v>19</v>
      </c>
      <c r="G16" s="79"/>
      <c r="J16" s="60" t="e">
        <f t="shared" si="0"/>
        <v>#DIV/0!</v>
      </c>
      <c r="K16" s="60">
        <f>IF(F16="","",INDEX(SCHRS!$A$1:J$20,MATCH(F16,SCHRS!$B$1:$B$20,0),3))</f>
        <v>0</v>
      </c>
      <c r="L16" s="73" t="e">
        <f t="shared" si="1"/>
        <v>#DIV/0!</v>
      </c>
      <c r="M16" s="74">
        <f>IF(F16="","",INDEX(SCHRS!$A$1:$J$20,MATCH(F16,SCHRS!$B$1:$B$20,0),$D$1+5))</f>
        <v>1.208</v>
      </c>
      <c r="N16" s="74">
        <v>1</v>
      </c>
      <c r="O16" s="74">
        <f t="shared" si="2"/>
        <v>1.208</v>
      </c>
      <c r="P16" s="75">
        <v>0</v>
      </c>
      <c r="Q16" s="76">
        <v>0</v>
      </c>
      <c r="R16" s="76">
        <v>0</v>
      </c>
      <c r="S16" s="77">
        <f t="shared" si="3"/>
        <v>0</v>
      </c>
      <c r="T16" s="77">
        <f t="shared" si="4"/>
        <v>0</v>
      </c>
    </row>
    <row r="17" spans="1:20" s="60" customFormat="1" ht="15.75">
      <c r="A17" s="61">
        <v>15</v>
      </c>
      <c r="B17" s="70"/>
      <c r="C17" s="72"/>
      <c r="D17" s="72"/>
      <c r="F17" s="72" t="s">
        <v>19</v>
      </c>
      <c r="G17" s="79"/>
      <c r="J17" s="60" t="e">
        <f t="shared" si="0"/>
        <v>#DIV/0!</v>
      </c>
      <c r="K17" s="60">
        <f>IF(F17="","",INDEX(SCHRS!$A$1:J$20,MATCH(F17,SCHRS!$B$1:$B$20,0),3))</f>
        <v>0</v>
      </c>
      <c r="L17" s="73" t="e">
        <f t="shared" si="1"/>
        <v>#DIV/0!</v>
      </c>
      <c r="M17" s="74">
        <f>IF(F17="","",INDEX(SCHRS!$A$1:$J$20,MATCH(F17,SCHRS!$B$1:$B$20,0),$D$1+5))</f>
        <v>1.208</v>
      </c>
      <c r="N17" s="74">
        <v>1</v>
      </c>
      <c r="O17" s="74">
        <f t="shared" si="2"/>
        <v>1.208</v>
      </c>
      <c r="P17" s="75">
        <v>0</v>
      </c>
      <c r="Q17" s="76">
        <v>0</v>
      </c>
      <c r="R17" s="76">
        <v>0</v>
      </c>
      <c r="S17" s="77">
        <f t="shared" si="3"/>
        <v>0</v>
      </c>
      <c r="T17" s="77">
        <f t="shared" si="4"/>
        <v>0</v>
      </c>
    </row>
    <row r="18" spans="1:20" s="60" customFormat="1" ht="15.75">
      <c r="A18" s="61">
        <v>16</v>
      </c>
      <c r="B18" s="70"/>
      <c r="C18" s="72"/>
      <c r="D18" s="72"/>
      <c r="F18" s="72" t="s">
        <v>19</v>
      </c>
      <c r="G18" s="79"/>
      <c r="J18" s="60" t="e">
        <f t="shared" si="0"/>
        <v>#DIV/0!</v>
      </c>
      <c r="K18" s="60">
        <f>IF(F18="","",INDEX(SCHRS!$A$1:J$20,MATCH(F18,SCHRS!$B$1:$B$20,0),3))</f>
        <v>0</v>
      </c>
      <c r="L18" s="73" t="e">
        <f t="shared" si="1"/>
        <v>#DIV/0!</v>
      </c>
      <c r="M18" s="74">
        <f>IF(F18="","",INDEX(SCHRS!$A$1:$J$20,MATCH(F18,SCHRS!$B$1:$B$20,0),$D$1+5))</f>
        <v>1.208</v>
      </c>
      <c r="N18" s="74">
        <v>1</v>
      </c>
      <c r="O18" s="74">
        <f t="shared" si="2"/>
        <v>1.208</v>
      </c>
      <c r="P18" s="75">
        <v>0</v>
      </c>
      <c r="Q18" s="76">
        <v>0</v>
      </c>
      <c r="R18" s="76">
        <v>0</v>
      </c>
      <c r="S18" s="77">
        <f t="shared" si="3"/>
        <v>0</v>
      </c>
      <c r="T18" s="77">
        <f t="shared" si="4"/>
        <v>0</v>
      </c>
    </row>
    <row r="19" spans="1:20" s="60" customFormat="1" ht="15.75">
      <c r="A19" s="61">
        <v>17</v>
      </c>
      <c r="B19" s="70"/>
      <c r="C19" s="72"/>
      <c r="D19" s="72"/>
      <c r="F19" s="72" t="s">
        <v>19</v>
      </c>
      <c r="G19" s="79"/>
      <c r="J19" s="60" t="e">
        <f t="shared" si="0"/>
        <v>#DIV/0!</v>
      </c>
      <c r="K19" s="60">
        <f>IF(F19="","",INDEX(SCHRS!$A$1:J$20,MATCH(F19,SCHRS!$B$1:$B$20,0),3))</f>
        <v>0</v>
      </c>
      <c r="L19" s="73" t="e">
        <f t="shared" si="1"/>
        <v>#DIV/0!</v>
      </c>
      <c r="M19" s="74">
        <f>IF(F19="","",INDEX(SCHRS!$A$1:$J$20,MATCH(F19,SCHRS!$B$1:$B$20,0),$D$1+5))</f>
        <v>1.208</v>
      </c>
      <c r="N19" s="74">
        <v>1</v>
      </c>
      <c r="O19" s="74">
        <f t="shared" si="2"/>
        <v>1.208</v>
      </c>
      <c r="P19" s="75">
        <v>0</v>
      </c>
      <c r="Q19" s="76">
        <v>0</v>
      </c>
      <c r="R19" s="76">
        <v>0</v>
      </c>
      <c r="S19" s="77">
        <f t="shared" si="3"/>
        <v>0</v>
      </c>
      <c r="T19" s="77">
        <f t="shared" si="4"/>
        <v>0</v>
      </c>
    </row>
    <row r="20" spans="1:20" s="60" customFormat="1" ht="15.75">
      <c r="A20" s="61">
        <v>18</v>
      </c>
      <c r="B20" s="70"/>
      <c r="C20" s="72"/>
      <c r="D20" s="72"/>
      <c r="F20" s="72" t="s">
        <v>19</v>
      </c>
      <c r="G20" s="79"/>
      <c r="J20" s="60" t="e">
        <f t="shared" si="0"/>
        <v>#DIV/0!</v>
      </c>
      <c r="K20" s="60">
        <f>IF(F20="","",INDEX(SCHRS!$A$1:J$20,MATCH(F20,SCHRS!$B$1:$B$20,0),3))</f>
        <v>0</v>
      </c>
      <c r="L20" s="73" t="e">
        <f t="shared" si="1"/>
        <v>#DIV/0!</v>
      </c>
      <c r="M20" s="74">
        <f>IF(F20="","",INDEX(SCHRS!$A$1:$J$20,MATCH(F20,SCHRS!$B$1:$B$20,0),$D$1+5))</f>
        <v>1.208</v>
      </c>
      <c r="N20" s="74">
        <v>1</v>
      </c>
      <c r="O20" s="74">
        <f t="shared" si="2"/>
        <v>1.208</v>
      </c>
      <c r="P20" s="75">
        <v>0</v>
      </c>
      <c r="Q20" s="76">
        <v>0</v>
      </c>
      <c r="R20" s="76">
        <v>0</v>
      </c>
      <c r="S20" s="77">
        <f t="shared" si="3"/>
        <v>0</v>
      </c>
      <c r="T20" s="77">
        <f t="shared" si="4"/>
        <v>0</v>
      </c>
    </row>
    <row r="21" spans="1:20" s="60" customFormat="1" ht="15.75">
      <c r="A21" s="61">
        <v>19</v>
      </c>
      <c r="B21" s="70"/>
      <c r="C21" s="72"/>
      <c r="D21" s="72"/>
      <c r="F21" s="72" t="s">
        <v>19</v>
      </c>
      <c r="G21" s="79"/>
      <c r="J21" s="60" t="e">
        <f t="shared" si="0"/>
        <v>#DIV/0!</v>
      </c>
      <c r="K21" s="60">
        <f>IF(F21="","",INDEX(SCHRS!$A$1:J$20,MATCH(F21,SCHRS!$B$1:$B$20,0),3))</f>
        <v>0</v>
      </c>
      <c r="L21" s="73" t="e">
        <f t="shared" si="1"/>
        <v>#DIV/0!</v>
      </c>
      <c r="M21" s="74">
        <f>IF(F21="","",INDEX(SCHRS!$A$1:$J$20,MATCH(F21,SCHRS!$B$1:$B$20,0),$D$1+5))</f>
        <v>1.208</v>
      </c>
      <c r="N21" s="74">
        <v>1</v>
      </c>
      <c r="O21" s="74">
        <f t="shared" si="2"/>
        <v>1.208</v>
      </c>
      <c r="P21" s="75">
        <v>0</v>
      </c>
      <c r="Q21" s="76">
        <v>0</v>
      </c>
      <c r="R21" s="76">
        <v>0</v>
      </c>
      <c r="S21" s="77">
        <f t="shared" si="3"/>
        <v>0</v>
      </c>
      <c r="T21" s="77">
        <f t="shared" si="4"/>
        <v>0</v>
      </c>
    </row>
    <row r="22" spans="1:20" s="60" customFormat="1" ht="15.75">
      <c r="A22" s="61">
        <v>20</v>
      </c>
      <c r="B22" s="70"/>
      <c r="C22" s="72"/>
      <c r="D22" s="72"/>
      <c r="F22" s="72" t="s">
        <v>19</v>
      </c>
      <c r="G22" s="79"/>
      <c r="J22" s="60" t="e">
        <f t="shared" si="0"/>
        <v>#DIV/0!</v>
      </c>
      <c r="K22" s="60">
        <f>IF(F22="","",INDEX(SCHRS!$A$1:J$20,MATCH(F22,SCHRS!$B$1:$B$20,0),3))</f>
        <v>0</v>
      </c>
      <c r="L22" s="73" t="e">
        <f t="shared" si="1"/>
        <v>#DIV/0!</v>
      </c>
      <c r="M22" s="74">
        <f>IF(F22="","",INDEX(SCHRS!$A$1:$J$20,MATCH(F22,SCHRS!$B$1:$B$20,0),$D$1+5))</f>
        <v>1.208</v>
      </c>
      <c r="N22" s="74">
        <v>1</v>
      </c>
      <c r="O22" s="74">
        <f t="shared" si="2"/>
        <v>1.208</v>
      </c>
      <c r="P22" s="75">
        <v>0</v>
      </c>
      <c r="Q22" s="76">
        <v>0</v>
      </c>
      <c r="R22" s="76">
        <v>0</v>
      </c>
      <c r="S22" s="77">
        <f t="shared" si="3"/>
        <v>0</v>
      </c>
      <c r="T22" s="77">
        <f t="shared" si="4"/>
        <v>0</v>
      </c>
    </row>
  </sheetData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22"/>
  <sheetViews>
    <sheetView tabSelected="1" workbookViewId="0" topLeftCell="A1">
      <selection activeCell="C3" sqref="C3"/>
    </sheetView>
  </sheetViews>
  <sheetFormatPr defaultColWidth="9.140625" defaultRowHeight="12.75"/>
  <cols>
    <col min="1" max="1" width="9.140625" style="83" bestFit="1" customWidth="1"/>
    <col min="2" max="2" width="7.28125" style="83" bestFit="1" customWidth="1"/>
    <col min="3" max="4" width="20.421875" style="84" customWidth="1"/>
    <col min="5" max="5" width="14.57421875" style="85" customWidth="1"/>
    <col min="6" max="6" width="8.8515625" style="84" bestFit="1" customWidth="1"/>
    <col min="7" max="7" width="5.140625" style="84" hidden="1" customWidth="1"/>
    <col min="8" max="9" width="4.421875" style="84" hidden="1" customWidth="1"/>
    <col min="10" max="10" width="4.140625" style="84" hidden="1" customWidth="1"/>
    <col min="11" max="11" width="5.140625" style="84" hidden="1" customWidth="1"/>
    <col min="12" max="12" width="9.7109375" style="86" hidden="1" customWidth="1"/>
    <col min="13" max="13" width="9.8515625" style="87" hidden="1" customWidth="1"/>
    <col min="14" max="14" width="8.421875" style="87" hidden="1" customWidth="1"/>
    <col min="15" max="15" width="8.421875" style="87" bestFit="1" customWidth="1"/>
    <col min="16" max="16" width="3.8515625" style="84" bestFit="1" customWidth="1"/>
    <col min="17" max="17" width="5.140625" style="84" bestFit="1" customWidth="1"/>
    <col min="18" max="18" width="5.421875" style="84" bestFit="1" customWidth="1"/>
    <col min="19" max="19" width="10.140625" style="88" bestFit="1" customWidth="1"/>
    <col min="20" max="20" width="12.140625" style="88" bestFit="1" customWidth="1"/>
    <col min="21" max="16384" width="8.7109375" style="84" customWidth="1"/>
  </cols>
  <sheetData>
    <row r="1" spans="1:20" s="60" customFormat="1" ht="15.75">
      <c r="A1" s="58" t="s">
        <v>188</v>
      </c>
      <c r="B1" s="59"/>
      <c r="P1" s="91" t="s">
        <v>189</v>
      </c>
      <c r="Q1" s="91"/>
      <c r="R1" s="91"/>
      <c r="S1" s="91"/>
      <c r="T1" s="91"/>
    </row>
    <row r="2" spans="1:20" s="60" customFormat="1" ht="15.75">
      <c r="A2" s="58" t="s">
        <v>74</v>
      </c>
      <c r="B2" s="58" t="s">
        <v>153</v>
      </c>
      <c r="C2" s="58" t="s">
        <v>75</v>
      </c>
      <c r="D2" s="58" t="s">
        <v>76</v>
      </c>
      <c r="E2" s="64" t="s">
        <v>77</v>
      </c>
      <c r="F2" s="63" t="s">
        <v>5</v>
      </c>
      <c r="G2" s="63" t="s">
        <v>78</v>
      </c>
      <c r="H2" s="62" t="s">
        <v>79</v>
      </c>
      <c r="I2" s="62" t="s">
        <v>80</v>
      </c>
      <c r="J2" s="62" t="s">
        <v>78</v>
      </c>
      <c r="K2" s="62" t="s">
        <v>73</v>
      </c>
      <c r="L2" s="65" t="s">
        <v>202</v>
      </c>
      <c r="M2" s="66" t="s">
        <v>81</v>
      </c>
      <c r="N2" s="66" t="s">
        <v>82</v>
      </c>
      <c r="O2" s="66" t="s">
        <v>81</v>
      </c>
      <c r="P2" s="67" t="s">
        <v>83</v>
      </c>
      <c r="Q2" s="68" t="s">
        <v>73</v>
      </c>
      <c r="R2" s="68" t="s">
        <v>84</v>
      </c>
      <c r="S2" s="69" t="s">
        <v>85</v>
      </c>
      <c r="T2" s="69" t="s">
        <v>86</v>
      </c>
    </row>
    <row r="3" spans="1:20" s="60" customFormat="1" ht="15.75">
      <c r="A3" s="61">
        <v>1</v>
      </c>
      <c r="B3" s="70"/>
      <c r="C3" s="78"/>
      <c r="D3" s="78"/>
      <c r="E3" s="81"/>
      <c r="F3" s="72" t="s">
        <v>19</v>
      </c>
      <c r="G3" s="79"/>
      <c r="J3" s="60" t="e">
        <f aca="true" t="shared" si="0" ref="J3:J11">IF(OR(F3="",K3="nl"),"",IF(L3&lt;70,"L4",IF(L3&lt;80,"L3",IF(L3&lt;90,"L2",IF(L3&lt;100,"L1",IF(L3&gt;130,"H3",IF(L3&gt;120,"H2",IF(L3&gt;110,"H1",""))))))))</f>
        <v>#DIV/0!</v>
      </c>
      <c r="K3" s="60">
        <f>IF(F3="","",INDEX(SCHRS!$A$1:J$20,MATCH(F3,SCHRS!$B$1:$B$20,0),3))</f>
        <v>0</v>
      </c>
      <c r="L3" s="73" t="e">
        <f aca="true" t="shared" si="1" ref="L3:L11">IF(F3="","",IF(K3="nl",100,100*G3/K3))</f>
        <v>#DIV/0!</v>
      </c>
      <c r="M3" s="74">
        <f>IF(F3="","",INDEX(SCHRS!$A$1:$J$20,MATCH(F3,SCHRS!$B$1:$B$20,0),$D$1+5))</f>
        <v>1.208</v>
      </c>
      <c r="N3" s="74">
        <v>1</v>
      </c>
      <c r="O3" s="74">
        <f aca="true" t="shared" si="2" ref="O3:O11">IF(F3="","",M3*N3)</f>
        <v>1.208</v>
      </c>
      <c r="P3" s="75">
        <v>0</v>
      </c>
      <c r="Q3" s="76">
        <v>0</v>
      </c>
      <c r="R3" s="76">
        <v>0</v>
      </c>
      <c r="S3" s="77">
        <f aca="true" t="shared" si="3" ref="S3:S11">IF(R3="","",IF(TYPE(R3)=2,R3,(P3*60+Q3+(R3/60))))</f>
        <v>0</v>
      </c>
      <c r="T3" s="77">
        <f aca="true" t="shared" si="4" ref="T3:T11">IF(S3="","",IF(TYPE(R3)=2,S3,S3/(O3)))</f>
        <v>0</v>
      </c>
    </row>
    <row r="4" spans="1:20" s="60" customFormat="1" ht="15.75">
      <c r="A4" s="61">
        <v>2</v>
      </c>
      <c r="B4" s="70"/>
      <c r="C4" s="72"/>
      <c r="D4" s="72"/>
      <c r="E4" s="72"/>
      <c r="F4" s="72" t="s">
        <v>19</v>
      </c>
      <c r="G4" s="79"/>
      <c r="J4" s="60" t="e">
        <f t="shared" si="0"/>
        <v>#DIV/0!</v>
      </c>
      <c r="K4" s="60">
        <f>IF(F4="","",INDEX(SCHRS!$A$1:J$20,MATCH(F4,SCHRS!$B$1:$B$20,0),3))</f>
        <v>0</v>
      </c>
      <c r="L4" s="73" t="e">
        <f t="shared" si="1"/>
        <v>#DIV/0!</v>
      </c>
      <c r="M4" s="74">
        <f>IF(F4="","",INDEX(SCHRS!$A$1:$J$20,MATCH(F4,SCHRS!$B$1:$B$20,0),$D$1+5))</f>
        <v>1.208</v>
      </c>
      <c r="N4" s="74">
        <v>1</v>
      </c>
      <c r="O4" s="74">
        <f t="shared" si="2"/>
        <v>1.208</v>
      </c>
      <c r="P4" s="75">
        <v>0</v>
      </c>
      <c r="Q4" s="76">
        <v>0</v>
      </c>
      <c r="R4" s="76">
        <v>0</v>
      </c>
      <c r="S4" s="77">
        <f t="shared" si="3"/>
        <v>0</v>
      </c>
      <c r="T4" s="77">
        <f t="shared" si="4"/>
        <v>0</v>
      </c>
    </row>
    <row r="5" spans="1:20" s="60" customFormat="1" ht="15.75">
      <c r="A5" s="61">
        <v>3</v>
      </c>
      <c r="B5" s="70"/>
      <c r="C5" s="71"/>
      <c r="D5" s="71"/>
      <c r="E5" s="72"/>
      <c r="F5" s="72" t="s">
        <v>19</v>
      </c>
      <c r="G5" s="79"/>
      <c r="J5" s="60" t="e">
        <f t="shared" si="0"/>
        <v>#DIV/0!</v>
      </c>
      <c r="K5" s="60">
        <f>IF(F5="","",INDEX(SCHRS!$A$1:J$20,MATCH(F5,SCHRS!$B$1:$B$20,0),3))</f>
        <v>0</v>
      </c>
      <c r="L5" s="73" t="e">
        <f t="shared" si="1"/>
        <v>#DIV/0!</v>
      </c>
      <c r="M5" s="74">
        <f>IF(F5="","",INDEX(SCHRS!$A$1:$J$20,MATCH(F5,SCHRS!$B$1:$B$20,0),$D$1+5))</f>
        <v>1.208</v>
      </c>
      <c r="N5" s="74">
        <v>1</v>
      </c>
      <c r="O5" s="74">
        <f t="shared" si="2"/>
        <v>1.208</v>
      </c>
      <c r="P5" s="75">
        <v>0</v>
      </c>
      <c r="Q5" s="76">
        <v>0</v>
      </c>
      <c r="R5" s="76">
        <v>0</v>
      </c>
      <c r="S5" s="77">
        <f t="shared" si="3"/>
        <v>0</v>
      </c>
      <c r="T5" s="77">
        <f t="shared" si="4"/>
        <v>0</v>
      </c>
    </row>
    <row r="6" spans="1:20" s="60" customFormat="1" ht="15.75">
      <c r="A6" s="61">
        <v>4</v>
      </c>
      <c r="B6" s="70"/>
      <c r="C6" s="71"/>
      <c r="D6" s="80"/>
      <c r="E6" s="71"/>
      <c r="F6" s="72" t="s">
        <v>19</v>
      </c>
      <c r="G6" s="79"/>
      <c r="J6" s="60" t="e">
        <f t="shared" si="0"/>
        <v>#DIV/0!</v>
      </c>
      <c r="K6" s="60">
        <f>IF(F6="","",INDEX(SCHRS!$A$1:J$20,MATCH(F6,SCHRS!$B$1:$B$20,0),3))</f>
        <v>0</v>
      </c>
      <c r="L6" s="73" t="e">
        <f t="shared" si="1"/>
        <v>#DIV/0!</v>
      </c>
      <c r="M6" s="74">
        <f>IF(F6="","",INDEX(SCHRS!$A$1:$J$20,MATCH(F6,SCHRS!$B$1:$B$20,0),$D$1+5))</f>
        <v>1.208</v>
      </c>
      <c r="N6" s="74">
        <v>1</v>
      </c>
      <c r="O6" s="74">
        <f t="shared" si="2"/>
        <v>1.208</v>
      </c>
      <c r="P6" s="75">
        <v>0</v>
      </c>
      <c r="Q6" s="76">
        <v>0</v>
      </c>
      <c r="R6" s="76">
        <v>0</v>
      </c>
      <c r="S6" s="77">
        <f t="shared" si="3"/>
        <v>0</v>
      </c>
      <c r="T6" s="77">
        <f t="shared" si="4"/>
        <v>0</v>
      </c>
    </row>
    <row r="7" spans="1:20" s="60" customFormat="1" ht="15.75">
      <c r="A7" s="61">
        <v>5</v>
      </c>
      <c r="B7" s="70"/>
      <c r="C7" s="78"/>
      <c r="D7" s="78"/>
      <c r="E7" s="81"/>
      <c r="F7" s="72" t="s">
        <v>19</v>
      </c>
      <c r="G7" s="79"/>
      <c r="J7" s="60" t="e">
        <f t="shared" si="0"/>
        <v>#DIV/0!</v>
      </c>
      <c r="K7" s="60">
        <f>IF(F7="","",INDEX(SCHRS!$A$1:J$20,MATCH(F7,SCHRS!$B$1:$B$20,0),3))</f>
        <v>0</v>
      </c>
      <c r="L7" s="73" t="e">
        <f t="shared" si="1"/>
        <v>#DIV/0!</v>
      </c>
      <c r="M7" s="74">
        <f>IF(F7="","",INDEX(SCHRS!$A$1:$J$20,MATCH(F7,SCHRS!$B$1:$B$20,0),$D$1+5))</f>
        <v>1.208</v>
      </c>
      <c r="N7" s="74">
        <v>1</v>
      </c>
      <c r="O7" s="74">
        <f t="shared" si="2"/>
        <v>1.208</v>
      </c>
      <c r="P7" s="75">
        <v>0</v>
      </c>
      <c r="Q7" s="76">
        <v>0</v>
      </c>
      <c r="R7" s="76">
        <v>0</v>
      </c>
      <c r="S7" s="77">
        <f t="shared" si="3"/>
        <v>0</v>
      </c>
      <c r="T7" s="77">
        <f t="shared" si="4"/>
        <v>0</v>
      </c>
    </row>
    <row r="8" spans="1:20" s="60" customFormat="1" ht="15.75">
      <c r="A8" s="61">
        <v>6</v>
      </c>
      <c r="B8" s="70"/>
      <c r="C8" s="78"/>
      <c r="D8" s="78"/>
      <c r="E8" s="81"/>
      <c r="F8" s="72" t="s">
        <v>19</v>
      </c>
      <c r="G8" s="79"/>
      <c r="J8" s="60" t="e">
        <f t="shared" si="0"/>
        <v>#DIV/0!</v>
      </c>
      <c r="K8" s="60">
        <f>IF(F8="","",INDEX(SCHRS!$A$1:J$20,MATCH(F8,SCHRS!$B$1:$B$20,0),3))</f>
        <v>0</v>
      </c>
      <c r="L8" s="73" t="e">
        <f t="shared" si="1"/>
        <v>#DIV/0!</v>
      </c>
      <c r="M8" s="74">
        <f>IF(F8="","",INDEX(SCHRS!$A$1:$J$20,MATCH(F8,SCHRS!$B$1:$B$20,0),$D$1+5))</f>
        <v>1.208</v>
      </c>
      <c r="N8" s="74">
        <v>1</v>
      </c>
      <c r="O8" s="74">
        <f t="shared" si="2"/>
        <v>1.208</v>
      </c>
      <c r="P8" s="75">
        <v>0</v>
      </c>
      <c r="Q8" s="76">
        <v>0</v>
      </c>
      <c r="R8" s="76">
        <v>0</v>
      </c>
      <c r="S8" s="77">
        <f t="shared" si="3"/>
        <v>0</v>
      </c>
      <c r="T8" s="77">
        <f t="shared" si="4"/>
        <v>0</v>
      </c>
    </row>
    <row r="9" spans="1:20" s="60" customFormat="1" ht="15.75">
      <c r="A9" s="61">
        <v>7</v>
      </c>
      <c r="B9" s="70"/>
      <c r="C9" s="78"/>
      <c r="D9" s="78"/>
      <c r="E9" s="81"/>
      <c r="F9" s="72" t="s">
        <v>19</v>
      </c>
      <c r="G9" s="79"/>
      <c r="J9" s="60" t="e">
        <f t="shared" si="0"/>
        <v>#DIV/0!</v>
      </c>
      <c r="K9" s="60">
        <f>IF(F9="","",INDEX(SCHRS!$A$1:J$20,MATCH(F9,SCHRS!$B$1:$B$20,0),3))</f>
        <v>0</v>
      </c>
      <c r="L9" s="73" t="e">
        <f t="shared" si="1"/>
        <v>#DIV/0!</v>
      </c>
      <c r="M9" s="74">
        <f>IF(F9="","",INDEX(SCHRS!$A$1:$J$20,MATCH(F9,SCHRS!$B$1:$B$20,0),$D$1+5))</f>
        <v>1.208</v>
      </c>
      <c r="N9" s="74">
        <v>1</v>
      </c>
      <c r="O9" s="74">
        <f t="shared" si="2"/>
        <v>1.208</v>
      </c>
      <c r="P9" s="75">
        <v>0</v>
      </c>
      <c r="Q9" s="76">
        <v>0</v>
      </c>
      <c r="R9" s="76">
        <v>0</v>
      </c>
      <c r="S9" s="77">
        <f t="shared" si="3"/>
        <v>0</v>
      </c>
      <c r="T9" s="77">
        <f t="shared" si="4"/>
        <v>0</v>
      </c>
    </row>
    <row r="10" spans="1:20" s="60" customFormat="1" ht="15.75">
      <c r="A10" s="61">
        <v>8</v>
      </c>
      <c r="B10" s="70"/>
      <c r="C10" s="72"/>
      <c r="D10" s="72"/>
      <c r="E10" s="72"/>
      <c r="F10" s="72" t="s">
        <v>19</v>
      </c>
      <c r="G10" s="79"/>
      <c r="J10" s="60" t="e">
        <f t="shared" si="0"/>
        <v>#DIV/0!</v>
      </c>
      <c r="K10" s="60">
        <f>IF(F10="","",INDEX(SCHRS!$A$1:J$20,MATCH(F10,SCHRS!$B$1:$B$20,0),3))</f>
        <v>0</v>
      </c>
      <c r="L10" s="73" t="e">
        <f t="shared" si="1"/>
        <v>#DIV/0!</v>
      </c>
      <c r="M10" s="74">
        <f>IF(F10="","",INDEX(SCHRS!$A$1:$J$20,MATCH(F10,SCHRS!$B$1:$B$20,0),$D$1+5))</f>
        <v>1.208</v>
      </c>
      <c r="N10" s="74">
        <v>1</v>
      </c>
      <c r="O10" s="74">
        <f t="shared" si="2"/>
        <v>1.208</v>
      </c>
      <c r="P10" s="75">
        <v>0</v>
      </c>
      <c r="Q10" s="76">
        <v>0</v>
      </c>
      <c r="R10" s="76">
        <v>0</v>
      </c>
      <c r="S10" s="77">
        <f t="shared" si="3"/>
        <v>0</v>
      </c>
      <c r="T10" s="77">
        <f t="shared" si="4"/>
        <v>0</v>
      </c>
    </row>
    <row r="11" spans="1:20" s="82" customFormat="1" ht="15.75">
      <c r="A11" s="61">
        <v>9</v>
      </c>
      <c r="B11" s="70"/>
      <c r="C11" s="78"/>
      <c r="D11" s="72"/>
      <c r="E11" s="78"/>
      <c r="F11" s="72" t="s">
        <v>19</v>
      </c>
      <c r="G11" s="79"/>
      <c r="J11" s="60" t="e">
        <f t="shared" si="0"/>
        <v>#DIV/0!</v>
      </c>
      <c r="K11" s="60">
        <f>IF(F11="","",INDEX(SCHRS!$A$1:J$20,MATCH(F11,SCHRS!$B$1:$B$20,0),3))</f>
        <v>0</v>
      </c>
      <c r="L11" s="73" t="e">
        <f t="shared" si="1"/>
        <v>#DIV/0!</v>
      </c>
      <c r="M11" s="74">
        <f>IF(F11="","",INDEX(SCHRS!$A$1:$J$20,MATCH(F11,SCHRS!$B$1:$B$20,0),$D$1+5))</f>
        <v>1.208</v>
      </c>
      <c r="N11" s="74">
        <v>1</v>
      </c>
      <c r="O11" s="74">
        <f t="shared" si="2"/>
        <v>1.208</v>
      </c>
      <c r="P11" s="75">
        <v>0</v>
      </c>
      <c r="Q11" s="76">
        <v>0</v>
      </c>
      <c r="R11" s="76">
        <v>0</v>
      </c>
      <c r="S11" s="77">
        <f t="shared" si="3"/>
        <v>0</v>
      </c>
      <c r="T11" s="77">
        <f t="shared" si="4"/>
        <v>0</v>
      </c>
    </row>
    <row r="12" spans="1:20" s="60" customFormat="1" ht="15.75">
      <c r="A12" s="61">
        <v>10</v>
      </c>
      <c r="B12" s="70"/>
      <c r="C12" s="72"/>
      <c r="D12" s="72"/>
      <c r="F12" s="72" t="s">
        <v>19</v>
      </c>
      <c r="G12" s="79"/>
      <c r="J12" s="60" t="e">
        <f aca="true" t="shared" si="5" ref="J12:J22">IF(OR(F12="",K12="nl"),"",IF(L12&lt;70,"L4",IF(L12&lt;80,"L3",IF(L12&lt;90,"L2",IF(L12&lt;100,"L1",IF(L12&gt;130,"H3",IF(L12&gt;120,"H2",IF(L12&gt;110,"H1",""))))))))</f>
        <v>#DIV/0!</v>
      </c>
      <c r="K12" s="60">
        <f>IF(F12="","",INDEX(SCHRS!$A$1:J$20,MATCH(F12,SCHRS!$B$1:$B$20,0),3))</f>
        <v>0</v>
      </c>
      <c r="L12" s="73" t="e">
        <f aca="true" t="shared" si="6" ref="L12:L22">IF(F12="","",IF(K12="nl",100,100*G12/K12))</f>
        <v>#DIV/0!</v>
      </c>
      <c r="M12" s="74">
        <f>IF(F12="","",INDEX(SCHRS!$A$1:$J$20,MATCH(F12,SCHRS!$B$1:$B$20,0),$D$1+5))</f>
        <v>1.208</v>
      </c>
      <c r="N12" s="74">
        <v>1</v>
      </c>
      <c r="O12" s="74">
        <f aca="true" t="shared" si="7" ref="O12:O22">IF(F12="","",M12*N12)</f>
        <v>1.208</v>
      </c>
      <c r="P12" s="75">
        <v>0</v>
      </c>
      <c r="Q12" s="76">
        <v>0</v>
      </c>
      <c r="R12" s="76">
        <v>0</v>
      </c>
      <c r="S12" s="77">
        <f aca="true" t="shared" si="8" ref="S12:S22">IF(R12="","",IF(TYPE(R12)=2,R12,(P12*60+Q12+(R12/60))))</f>
        <v>0</v>
      </c>
      <c r="T12" s="77">
        <f aca="true" t="shared" si="9" ref="T12:T22">IF(S12="","",IF(TYPE(R12)=2,S12,S12/(O12)))</f>
        <v>0</v>
      </c>
    </row>
    <row r="13" spans="1:20" s="60" customFormat="1" ht="15.75">
      <c r="A13" s="61">
        <v>11</v>
      </c>
      <c r="B13" s="70"/>
      <c r="C13" s="72"/>
      <c r="D13" s="72"/>
      <c r="F13" s="72" t="s">
        <v>19</v>
      </c>
      <c r="G13" s="79"/>
      <c r="J13" s="60" t="e">
        <f t="shared" si="5"/>
        <v>#DIV/0!</v>
      </c>
      <c r="K13" s="60">
        <f>IF(F13="","",INDEX(SCHRS!$A$1:J$20,MATCH(F13,SCHRS!$B$1:$B$20,0),3))</f>
        <v>0</v>
      </c>
      <c r="L13" s="73" t="e">
        <f t="shared" si="6"/>
        <v>#DIV/0!</v>
      </c>
      <c r="M13" s="74">
        <f>IF(F13="","",INDEX(SCHRS!$A$1:$J$20,MATCH(F13,SCHRS!$B$1:$B$20,0),$D$1+5))</f>
        <v>1.208</v>
      </c>
      <c r="N13" s="74">
        <v>1</v>
      </c>
      <c r="O13" s="74">
        <f t="shared" si="7"/>
        <v>1.208</v>
      </c>
      <c r="P13" s="75">
        <v>0</v>
      </c>
      <c r="Q13" s="76">
        <v>0</v>
      </c>
      <c r="R13" s="76">
        <v>0</v>
      </c>
      <c r="S13" s="77">
        <f t="shared" si="8"/>
        <v>0</v>
      </c>
      <c r="T13" s="77">
        <f t="shared" si="9"/>
        <v>0</v>
      </c>
    </row>
    <row r="14" spans="1:20" s="60" customFormat="1" ht="15.75">
      <c r="A14" s="61">
        <v>12</v>
      </c>
      <c r="B14" s="70"/>
      <c r="C14" s="72"/>
      <c r="D14" s="72"/>
      <c r="F14" s="72" t="s">
        <v>19</v>
      </c>
      <c r="G14" s="79"/>
      <c r="J14" s="60" t="e">
        <f t="shared" si="5"/>
        <v>#DIV/0!</v>
      </c>
      <c r="K14" s="60">
        <f>IF(F14="","",INDEX(SCHRS!$A$1:J$20,MATCH(F14,SCHRS!$B$1:$B$20,0),3))</f>
        <v>0</v>
      </c>
      <c r="L14" s="73" t="e">
        <f t="shared" si="6"/>
        <v>#DIV/0!</v>
      </c>
      <c r="M14" s="74">
        <f>IF(F14="","",INDEX(SCHRS!$A$1:$J$20,MATCH(F14,SCHRS!$B$1:$B$20,0),$D$1+5))</f>
        <v>1.208</v>
      </c>
      <c r="N14" s="74">
        <v>1</v>
      </c>
      <c r="O14" s="74">
        <f t="shared" si="7"/>
        <v>1.208</v>
      </c>
      <c r="P14" s="75">
        <v>0</v>
      </c>
      <c r="Q14" s="76">
        <v>0</v>
      </c>
      <c r="R14" s="76">
        <v>0</v>
      </c>
      <c r="S14" s="77">
        <f t="shared" si="8"/>
        <v>0</v>
      </c>
      <c r="T14" s="77">
        <f t="shared" si="9"/>
        <v>0</v>
      </c>
    </row>
    <row r="15" spans="1:20" s="60" customFormat="1" ht="15.75">
      <c r="A15" s="61">
        <v>13</v>
      </c>
      <c r="B15" s="70"/>
      <c r="C15" s="72"/>
      <c r="D15" s="72"/>
      <c r="F15" s="72" t="s">
        <v>19</v>
      </c>
      <c r="G15" s="79"/>
      <c r="J15" s="60" t="e">
        <f t="shared" si="5"/>
        <v>#DIV/0!</v>
      </c>
      <c r="K15" s="60">
        <f>IF(F15="","",INDEX(SCHRS!$A$1:J$20,MATCH(F15,SCHRS!$B$1:$B$20,0),3))</f>
        <v>0</v>
      </c>
      <c r="L15" s="73" t="e">
        <f t="shared" si="6"/>
        <v>#DIV/0!</v>
      </c>
      <c r="M15" s="74">
        <f>IF(F15="","",INDEX(SCHRS!$A$1:$J$20,MATCH(F15,SCHRS!$B$1:$B$20,0),$D$1+5))</f>
        <v>1.208</v>
      </c>
      <c r="N15" s="74">
        <v>1</v>
      </c>
      <c r="O15" s="74">
        <f t="shared" si="7"/>
        <v>1.208</v>
      </c>
      <c r="P15" s="75">
        <v>0</v>
      </c>
      <c r="Q15" s="76">
        <v>0</v>
      </c>
      <c r="R15" s="76">
        <v>0</v>
      </c>
      <c r="S15" s="77">
        <f t="shared" si="8"/>
        <v>0</v>
      </c>
      <c r="T15" s="77">
        <f t="shared" si="9"/>
        <v>0</v>
      </c>
    </row>
    <row r="16" spans="1:20" s="60" customFormat="1" ht="15.75">
      <c r="A16" s="61">
        <v>14</v>
      </c>
      <c r="B16" s="70"/>
      <c r="C16" s="72"/>
      <c r="D16" s="72"/>
      <c r="F16" s="72" t="s">
        <v>19</v>
      </c>
      <c r="G16" s="79"/>
      <c r="J16" s="60" t="e">
        <f t="shared" si="5"/>
        <v>#DIV/0!</v>
      </c>
      <c r="K16" s="60">
        <f>IF(F16="","",INDEX(SCHRS!$A$1:J$20,MATCH(F16,SCHRS!$B$1:$B$20,0),3))</f>
        <v>0</v>
      </c>
      <c r="L16" s="73" t="e">
        <f t="shared" si="6"/>
        <v>#DIV/0!</v>
      </c>
      <c r="M16" s="74">
        <f>IF(F16="","",INDEX(SCHRS!$A$1:$J$20,MATCH(F16,SCHRS!$B$1:$B$20,0),$D$1+5))</f>
        <v>1.208</v>
      </c>
      <c r="N16" s="74">
        <v>1</v>
      </c>
      <c r="O16" s="74">
        <f t="shared" si="7"/>
        <v>1.208</v>
      </c>
      <c r="P16" s="75">
        <v>0</v>
      </c>
      <c r="Q16" s="76">
        <v>0</v>
      </c>
      <c r="R16" s="76">
        <v>0</v>
      </c>
      <c r="S16" s="77">
        <f t="shared" si="8"/>
        <v>0</v>
      </c>
      <c r="T16" s="77">
        <f t="shared" si="9"/>
        <v>0</v>
      </c>
    </row>
    <row r="17" spans="1:20" s="60" customFormat="1" ht="15.75">
      <c r="A17" s="61">
        <v>15</v>
      </c>
      <c r="B17" s="70"/>
      <c r="C17" s="72"/>
      <c r="D17" s="72"/>
      <c r="F17" s="72" t="s">
        <v>19</v>
      </c>
      <c r="G17" s="79"/>
      <c r="J17" s="60" t="e">
        <f t="shared" si="5"/>
        <v>#DIV/0!</v>
      </c>
      <c r="K17" s="60">
        <f>IF(F17="","",INDEX(SCHRS!$A$1:J$20,MATCH(F17,SCHRS!$B$1:$B$20,0),3))</f>
        <v>0</v>
      </c>
      <c r="L17" s="73" t="e">
        <f t="shared" si="6"/>
        <v>#DIV/0!</v>
      </c>
      <c r="M17" s="74">
        <f>IF(F17="","",INDEX(SCHRS!$A$1:$J$20,MATCH(F17,SCHRS!$B$1:$B$20,0),$D$1+5))</f>
        <v>1.208</v>
      </c>
      <c r="N17" s="74">
        <v>1</v>
      </c>
      <c r="O17" s="74">
        <f t="shared" si="7"/>
        <v>1.208</v>
      </c>
      <c r="P17" s="75">
        <v>0</v>
      </c>
      <c r="Q17" s="76">
        <v>0</v>
      </c>
      <c r="R17" s="76">
        <v>0</v>
      </c>
      <c r="S17" s="77">
        <f t="shared" si="8"/>
        <v>0</v>
      </c>
      <c r="T17" s="77">
        <f t="shared" si="9"/>
        <v>0</v>
      </c>
    </row>
    <row r="18" spans="1:20" s="60" customFormat="1" ht="15.75">
      <c r="A18" s="61">
        <v>16</v>
      </c>
      <c r="B18" s="70"/>
      <c r="C18" s="72"/>
      <c r="D18" s="72"/>
      <c r="F18" s="72" t="s">
        <v>19</v>
      </c>
      <c r="G18" s="79"/>
      <c r="J18" s="60" t="e">
        <f t="shared" si="5"/>
        <v>#DIV/0!</v>
      </c>
      <c r="K18" s="60">
        <f>IF(F18="","",INDEX(SCHRS!$A$1:J$20,MATCH(F18,SCHRS!$B$1:$B$20,0),3))</f>
        <v>0</v>
      </c>
      <c r="L18" s="73" t="e">
        <f t="shared" si="6"/>
        <v>#DIV/0!</v>
      </c>
      <c r="M18" s="74">
        <f>IF(F18="","",INDEX(SCHRS!$A$1:$J$20,MATCH(F18,SCHRS!$B$1:$B$20,0),$D$1+5))</f>
        <v>1.208</v>
      </c>
      <c r="N18" s="74">
        <v>1</v>
      </c>
      <c r="O18" s="74">
        <f t="shared" si="7"/>
        <v>1.208</v>
      </c>
      <c r="P18" s="75">
        <v>0</v>
      </c>
      <c r="Q18" s="76">
        <v>0</v>
      </c>
      <c r="R18" s="76">
        <v>0</v>
      </c>
      <c r="S18" s="77">
        <f t="shared" si="8"/>
        <v>0</v>
      </c>
      <c r="T18" s="77">
        <f t="shared" si="9"/>
        <v>0</v>
      </c>
    </row>
    <row r="19" spans="1:20" s="60" customFormat="1" ht="15.75">
      <c r="A19" s="61">
        <v>17</v>
      </c>
      <c r="B19" s="70"/>
      <c r="C19" s="72"/>
      <c r="D19" s="72"/>
      <c r="F19" s="72" t="s">
        <v>19</v>
      </c>
      <c r="G19" s="79"/>
      <c r="J19" s="60" t="e">
        <f t="shared" si="5"/>
        <v>#DIV/0!</v>
      </c>
      <c r="K19" s="60">
        <f>IF(F19="","",INDEX(SCHRS!$A$1:J$20,MATCH(F19,SCHRS!$B$1:$B$20,0),3))</f>
        <v>0</v>
      </c>
      <c r="L19" s="73" t="e">
        <f t="shared" si="6"/>
        <v>#DIV/0!</v>
      </c>
      <c r="M19" s="74">
        <f>IF(F19="","",INDEX(SCHRS!$A$1:$J$20,MATCH(F19,SCHRS!$B$1:$B$20,0),$D$1+5))</f>
        <v>1.208</v>
      </c>
      <c r="N19" s="74">
        <v>1</v>
      </c>
      <c r="O19" s="74">
        <f t="shared" si="7"/>
        <v>1.208</v>
      </c>
      <c r="P19" s="75">
        <v>0</v>
      </c>
      <c r="Q19" s="76">
        <v>0</v>
      </c>
      <c r="R19" s="76">
        <v>0</v>
      </c>
      <c r="S19" s="77">
        <f t="shared" si="8"/>
        <v>0</v>
      </c>
      <c r="T19" s="77">
        <f t="shared" si="9"/>
        <v>0</v>
      </c>
    </row>
    <row r="20" spans="1:20" s="60" customFormat="1" ht="15.75">
      <c r="A20" s="61">
        <v>18</v>
      </c>
      <c r="B20" s="70"/>
      <c r="C20" s="72"/>
      <c r="D20" s="72"/>
      <c r="F20" s="72" t="s">
        <v>19</v>
      </c>
      <c r="G20" s="79"/>
      <c r="J20" s="60" t="e">
        <f t="shared" si="5"/>
        <v>#DIV/0!</v>
      </c>
      <c r="K20" s="60">
        <f>IF(F20="","",INDEX(SCHRS!$A$1:J$20,MATCH(F20,SCHRS!$B$1:$B$20,0),3))</f>
        <v>0</v>
      </c>
      <c r="L20" s="73" t="e">
        <f t="shared" si="6"/>
        <v>#DIV/0!</v>
      </c>
      <c r="M20" s="74">
        <f>IF(F20="","",INDEX(SCHRS!$A$1:$J$20,MATCH(F20,SCHRS!$B$1:$B$20,0),$D$1+5))</f>
        <v>1.208</v>
      </c>
      <c r="N20" s="74">
        <v>1</v>
      </c>
      <c r="O20" s="74">
        <f t="shared" si="7"/>
        <v>1.208</v>
      </c>
      <c r="P20" s="75">
        <v>0</v>
      </c>
      <c r="Q20" s="76">
        <v>0</v>
      </c>
      <c r="R20" s="76">
        <v>0</v>
      </c>
      <c r="S20" s="77">
        <f t="shared" si="8"/>
        <v>0</v>
      </c>
      <c r="T20" s="77">
        <f t="shared" si="9"/>
        <v>0</v>
      </c>
    </row>
    <row r="21" spans="1:20" s="60" customFormat="1" ht="15.75">
      <c r="A21" s="61">
        <v>19</v>
      </c>
      <c r="B21" s="70"/>
      <c r="C21" s="72"/>
      <c r="D21" s="72"/>
      <c r="F21" s="72" t="s">
        <v>19</v>
      </c>
      <c r="G21" s="79"/>
      <c r="J21" s="60" t="e">
        <f t="shared" si="5"/>
        <v>#DIV/0!</v>
      </c>
      <c r="K21" s="60">
        <f>IF(F21="","",INDEX(SCHRS!$A$1:J$20,MATCH(F21,SCHRS!$B$1:$B$20,0),3))</f>
        <v>0</v>
      </c>
      <c r="L21" s="73" t="e">
        <f t="shared" si="6"/>
        <v>#DIV/0!</v>
      </c>
      <c r="M21" s="74">
        <f>IF(F21="","",INDEX(SCHRS!$A$1:$J$20,MATCH(F21,SCHRS!$B$1:$B$20,0),$D$1+5))</f>
        <v>1.208</v>
      </c>
      <c r="N21" s="74">
        <v>1</v>
      </c>
      <c r="O21" s="74">
        <f t="shared" si="7"/>
        <v>1.208</v>
      </c>
      <c r="P21" s="75">
        <v>0</v>
      </c>
      <c r="Q21" s="76">
        <v>0</v>
      </c>
      <c r="R21" s="76">
        <v>0</v>
      </c>
      <c r="S21" s="77">
        <f t="shared" si="8"/>
        <v>0</v>
      </c>
      <c r="T21" s="77">
        <f t="shared" si="9"/>
        <v>0</v>
      </c>
    </row>
    <row r="22" spans="1:20" s="60" customFormat="1" ht="15.75">
      <c r="A22" s="61">
        <v>20</v>
      </c>
      <c r="B22" s="70"/>
      <c r="C22" s="72"/>
      <c r="D22" s="72"/>
      <c r="F22" s="72" t="s">
        <v>19</v>
      </c>
      <c r="G22" s="79"/>
      <c r="J22" s="60" t="e">
        <f t="shared" si="5"/>
        <v>#DIV/0!</v>
      </c>
      <c r="K22" s="60">
        <f>IF(F22="","",INDEX(SCHRS!$A$1:J$20,MATCH(F22,SCHRS!$B$1:$B$20,0),3))</f>
        <v>0</v>
      </c>
      <c r="L22" s="73" t="e">
        <f t="shared" si="6"/>
        <v>#DIV/0!</v>
      </c>
      <c r="M22" s="74">
        <f>IF(F22="","",INDEX(SCHRS!$A$1:$J$20,MATCH(F22,SCHRS!$B$1:$B$20,0),$D$1+5))</f>
        <v>1.208</v>
      </c>
      <c r="N22" s="74">
        <v>1</v>
      </c>
      <c r="O22" s="74">
        <f t="shared" si="7"/>
        <v>1.208</v>
      </c>
      <c r="P22" s="75">
        <v>0</v>
      </c>
      <c r="Q22" s="76">
        <v>0</v>
      </c>
      <c r="R22" s="76">
        <v>0</v>
      </c>
      <c r="S22" s="77">
        <f t="shared" si="8"/>
        <v>0</v>
      </c>
      <c r="T22" s="77">
        <f t="shared" si="9"/>
        <v>0</v>
      </c>
    </row>
  </sheetData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M35"/>
  <sheetViews>
    <sheetView workbookViewId="0" topLeftCell="A1">
      <selection activeCell="A1" sqref="A1"/>
    </sheetView>
  </sheetViews>
  <sheetFormatPr defaultColWidth="9.140625" defaultRowHeight="12.75"/>
  <cols>
    <col min="1" max="1" width="7.28125" style="42" bestFit="1" customWidth="1"/>
    <col min="2" max="2" width="5.421875" style="42" bestFit="1" customWidth="1"/>
    <col min="3" max="3" width="14.00390625" style="42" bestFit="1" customWidth="1"/>
    <col min="4" max="4" width="12.7109375" style="42" bestFit="1" customWidth="1"/>
    <col min="5" max="5" width="5.7109375" style="42" bestFit="1" customWidth="1"/>
    <col min="6" max="6" width="6.140625" style="42" bestFit="1" customWidth="1"/>
    <col min="7" max="10" width="6.7109375" style="42" bestFit="1" customWidth="1"/>
    <col min="11" max="11" width="6.28125" style="42" bestFit="1" customWidth="1"/>
    <col min="12" max="12" width="5.28125" style="44" bestFit="1" customWidth="1"/>
    <col min="13" max="13" width="4.28125" style="44" bestFit="1" customWidth="1"/>
    <col min="14" max="16384" width="8.7109375" style="42" customWidth="1"/>
  </cols>
  <sheetData>
    <row r="1" spans="1:13" ht="12.75">
      <c r="A1" s="19" t="s">
        <v>188</v>
      </c>
      <c r="B1" s="92" t="s">
        <v>152</v>
      </c>
      <c r="C1" s="92"/>
      <c r="D1" s="92"/>
      <c r="E1" s="92"/>
      <c r="F1" s="92"/>
      <c r="G1" s="92"/>
      <c r="H1" s="92"/>
      <c r="I1" s="92"/>
      <c r="J1" s="92"/>
      <c r="K1" s="92" t="s">
        <v>190</v>
      </c>
      <c r="L1" s="92"/>
      <c r="M1" s="92"/>
    </row>
    <row r="2" spans="1:13" ht="12.75">
      <c r="A2" s="19" t="s">
        <v>74</v>
      </c>
      <c r="B2" s="19" t="s">
        <v>153</v>
      </c>
      <c r="C2" s="19" t="s">
        <v>75</v>
      </c>
      <c r="D2" s="19" t="s">
        <v>76</v>
      </c>
      <c r="E2" s="19" t="s">
        <v>77</v>
      </c>
      <c r="F2" s="21" t="s">
        <v>5</v>
      </c>
      <c r="G2" s="21" t="s">
        <v>154</v>
      </c>
      <c r="H2" s="21" t="s">
        <v>155</v>
      </c>
      <c r="I2" s="21" t="s">
        <v>156</v>
      </c>
      <c r="J2" s="21" t="s">
        <v>157</v>
      </c>
      <c r="K2" s="21" t="s">
        <v>158</v>
      </c>
      <c r="L2" s="33" t="s">
        <v>159</v>
      </c>
      <c r="M2" s="33" t="s">
        <v>160</v>
      </c>
    </row>
    <row r="3" spans="1:13" ht="12.75">
      <c r="A3" s="22"/>
      <c r="B3" s="25"/>
      <c r="C3" s="23"/>
      <c r="D3" s="23"/>
      <c r="E3" s="24"/>
      <c r="F3" s="24"/>
      <c r="G3" s="25"/>
      <c r="H3" s="25"/>
      <c r="I3" s="25"/>
      <c r="J3" s="25"/>
      <c r="K3" s="30">
        <f aca="true" t="shared" si="0" ref="K3:K12">MAX(G3:J3)</f>
        <v>0</v>
      </c>
      <c r="L3" s="32">
        <f aca="true" t="shared" si="1" ref="L3:L12">SUM(G3:J3)</f>
        <v>0</v>
      </c>
      <c r="M3" s="32">
        <f aca="true" t="shared" si="2" ref="M3:M12">L3-K3</f>
        <v>0</v>
      </c>
    </row>
    <row r="4" spans="1:13" ht="12.75">
      <c r="A4" s="22"/>
      <c r="B4" s="25"/>
      <c r="C4" s="26"/>
      <c r="D4" s="26"/>
      <c r="E4" s="29"/>
      <c r="F4" s="28"/>
      <c r="G4" s="25"/>
      <c r="H4" s="25"/>
      <c r="I4" s="25"/>
      <c r="J4" s="25"/>
      <c r="K4" s="30">
        <f t="shared" si="0"/>
        <v>0</v>
      </c>
      <c r="L4" s="32">
        <f t="shared" si="1"/>
        <v>0</v>
      </c>
      <c r="M4" s="32">
        <f t="shared" si="2"/>
        <v>0</v>
      </c>
    </row>
    <row r="5" spans="1:13" ht="12.75">
      <c r="A5" s="22"/>
      <c r="B5" s="25"/>
      <c r="C5" s="23"/>
      <c r="D5" s="23"/>
      <c r="E5" s="24"/>
      <c r="F5" s="24"/>
      <c r="G5" s="25"/>
      <c r="H5" s="25"/>
      <c r="I5" s="25"/>
      <c r="J5" s="25"/>
      <c r="K5" s="30">
        <f t="shared" si="0"/>
        <v>0</v>
      </c>
      <c r="L5" s="32">
        <f t="shared" si="1"/>
        <v>0</v>
      </c>
      <c r="M5" s="32">
        <f t="shared" si="2"/>
        <v>0</v>
      </c>
    </row>
    <row r="6" spans="1:13" ht="12.75">
      <c r="A6" s="22"/>
      <c r="B6" s="25"/>
      <c r="C6" s="23"/>
      <c r="D6" s="23"/>
      <c r="E6" s="24"/>
      <c r="F6" s="24"/>
      <c r="G6" s="25"/>
      <c r="H6" s="25"/>
      <c r="I6" s="25"/>
      <c r="J6" s="25"/>
      <c r="K6" s="30">
        <f t="shared" si="0"/>
        <v>0</v>
      </c>
      <c r="L6" s="32">
        <f t="shared" si="1"/>
        <v>0</v>
      </c>
      <c r="M6" s="32">
        <f t="shared" si="2"/>
        <v>0</v>
      </c>
    </row>
    <row r="7" spans="1:13" ht="12.75">
      <c r="A7" s="22"/>
      <c r="B7" s="25"/>
      <c r="C7" s="23"/>
      <c r="D7" s="23"/>
      <c r="E7" s="24"/>
      <c r="F7" s="24"/>
      <c r="G7" s="25"/>
      <c r="H7" s="25"/>
      <c r="I7" s="25"/>
      <c r="J7" s="25"/>
      <c r="K7" s="30">
        <f t="shared" si="0"/>
        <v>0</v>
      </c>
      <c r="L7" s="32">
        <f t="shared" si="1"/>
        <v>0</v>
      </c>
      <c r="M7" s="32">
        <f t="shared" si="2"/>
        <v>0</v>
      </c>
    </row>
    <row r="8" spans="1:13" ht="12.75">
      <c r="A8" s="22"/>
      <c r="B8" s="25"/>
      <c r="C8" s="23"/>
      <c r="D8" s="23"/>
      <c r="E8" s="24"/>
      <c r="F8" s="24"/>
      <c r="G8" s="25"/>
      <c r="H8" s="25"/>
      <c r="I8" s="25"/>
      <c r="J8" s="25"/>
      <c r="K8" s="30">
        <f>MAX(G8:J8)</f>
        <v>0</v>
      </c>
      <c r="L8" s="32">
        <f>SUM(G8:J8)</f>
        <v>0</v>
      </c>
      <c r="M8" s="32">
        <f>L8-K8</f>
        <v>0</v>
      </c>
    </row>
    <row r="9" spans="1:13" ht="12.75">
      <c r="A9" s="22"/>
      <c r="B9" s="25"/>
      <c r="C9" s="26"/>
      <c r="D9" s="26"/>
      <c r="E9" s="27"/>
      <c r="F9" s="28"/>
      <c r="G9" s="25"/>
      <c r="H9" s="25"/>
      <c r="I9" s="25"/>
      <c r="J9" s="25"/>
      <c r="K9" s="30">
        <f t="shared" si="0"/>
        <v>0</v>
      </c>
      <c r="L9" s="32">
        <f t="shared" si="1"/>
        <v>0</v>
      </c>
      <c r="M9" s="32">
        <f t="shared" si="2"/>
        <v>0</v>
      </c>
    </row>
    <row r="10" spans="1:13" ht="12.75">
      <c r="A10" s="22"/>
      <c r="B10" s="25"/>
      <c r="C10" s="23"/>
      <c r="D10" s="23"/>
      <c r="E10" s="24"/>
      <c r="F10" s="24"/>
      <c r="G10" s="25"/>
      <c r="H10" s="25"/>
      <c r="I10" s="25"/>
      <c r="J10" s="25"/>
      <c r="K10" s="30">
        <f t="shared" si="0"/>
        <v>0</v>
      </c>
      <c r="L10" s="32">
        <f t="shared" si="1"/>
        <v>0</v>
      </c>
      <c r="M10" s="32">
        <f t="shared" si="2"/>
        <v>0</v>
      </c>
    </row>
    <row r="11" spans="1:13" ht="12.75">
      <c r="A11" s="22"/>
      <c r="B11" s="25"/>
      <c r="C11" s="23"/>
      <c r="D11" s="23"/>
      <c r="E11" s="24"/>
      <c r="F11" s="24"/>
      <c r="G11" s="25"/>
      <c r="H11" s="25"/>
      <c r="I11" s="25"/>
      <c r="J11" s="25"/>
      <c r="K11" s="30">
        <f t="shared" si="0"/>
        <v>0</v>
      </c>
      <c r="L11" s="32">
        <f t="shared" si="1"/>
        <v>0</v>
      </c>
      <c r="M11" s="32">
        <f t="shared" si="2"/>
        <v>0</v>
      </c>
    </row>
    <row r="12" spans="1:13" ht="12.75">
      <c r="A12" s="22"/>
      <c r="B12" s="25"/>
      <c r="C12" s="23"/>
      <c r="D12" s="23"/>
      <c r="E12" s="24"/>
      <c r="F12" s="24"/>
      <c r="G12" s="25"/>
      <c r="H12" s="25"/>
      <c r="I12" s="25"/>
      <c r="J12" s="25"/>
      <c r="K12" s="30">
        <f t="shared" si="0"/>
        <v>0</v>
      </c>
      <c r="L12" s="32">
        <f t="shared" si="1"/>
        <v>0</v>
      </c>
      <c r="M12" s="32">
        <f t="shared" si="2"/>
        <v>0</v>
      </c>
    </row>
    <row r="13" spans="1:13" ht="12.75">
      <c r="A13" s="22"/>
      <c r="B13" s="25"/>
      <c r="C13" s="23"/>
      <c r="D13" s="23"/>
      <c r="E13" s="24"/>
      <c r="F13" s="24"/>
      <c r="G13" s="25"/>
      <c r="H13" s="25"/>
      <c r="I13" s="25"/>
      <c r="J13" s="25"/>
      <c r="K13" s="30">
        <f>MAX(G13:J13)</f>
        <v>0</v>
      </c>
      <c r="L13" s="32">
        <f>SUM(G13:J13)</f>
        <v>0</v>
      </c>
      <c r="M13" s="32">
        <f>L13-K13</f>
        <v>0</v>
      </c>
    </row>
    <row r="14" spans="1:13" ht="12.75">
      <c r="A14" s="20"/>
      <c r="B14" s="22"/>
      <c r="C14" s="22"/>
      <c r="D14" s="22"/>
      <c r="E14" s="22"/>
      <c r="F14" s="22"/>
      <c r="G14" s="22"/>
      <c r="H14" s="22"/>
      <c r="I14" s="22"/>
      <c r="J14" s="22"/>
      <c r="K14" s="30">
        <f aca="true" t="shared" si="3" ref="K14:K22">MAX(G14:J14)</f>
        <v>0</v>
      </c>
      <c r="L14" s="32">
        <f aca="true" t="shared" si="4" ref="L14:L22">SUM(G14:J14)</f>
        <v>0</v>
      </c>
      <c r="M14" s="32">
        <f aca="true" t="shared" si="5" ref="M14:M22">L14-K14</f>
        <v>0</v>
      </c>
    </row>
    <row r="15" spans="1:13" ht="12.75">
      <c r="A15" s="20"/>
      <c r="B15" s="22"/>
      <c r="C15" s="22"/>
      <c r="D15" s="22"/>
      <c r="E15" s="22"/>
      <c r="F15" s="22"/>
      <c r="G15" s="22"/>
      <c r="H15" s="22"/>
      <c r="I15" s="22"/>
      <c r="J15" s="22"/>
      <c r="K15" s="30">
        <f t="shared" si="3"/>
        <v>0</v>
      </c>
      <c r="L15" s="32">
        <f t="shared" si="4"/>
        <v>0</v>
      </c>
      <c r="M15" s="32">
        <f t="shared" si="5"/>
        <v>0</v>
      </c>
    </row>
    <row r="16" spans="1:13" ht="12.75">
      <c r="A16" s="20"/>
      <c r="B16" s="22"/>
      <c r="C16" s="22"/>
      <c r="D16" s="22"/>
      <c r="E16" s="22"/>
      <c r="F16" s="22"/>
      <c r="G16" s="22"/>
      <c r="H16" s="22"/>
      <c r="I16" s="22"/>
      <c r="J16" s="22"/>
      <c r="K16" s="30">
        <f t="shared" si="3"/>
        <v>0</v>
      </c>
      <c r="L16" s="32">
        <f t="shared" si="4"/>
        <v>0</v>
      </c>
      <c r="M16" s="32">
        <f t="shared" si="5"/>
        <v>0</v>
      </c>
    </row>
    <row r="17" spans="1:13" ht="12.75">
      <c r="A17" s="20"/>
      <c r="B17" s="22"/>
      <c r="C17" s="22"/>
      <c r="D17" s="22"/>
      <c r="E17" s="22"/>
      <c r="F17" s="22"/>
      <c r="G17" s="22"/>
      <c r="H17" s="22"/>
      <c r="I17" s="22"/>
      <c r="J17" s="22"/>
      <c r="K17" s="30">
        <f t="shared" si="3"/>
        <v>0</v>
      </c>
      <c r="L17" s="32">
        <f t="shared" si="4"/>
        <v>0</v>
      </c>
      <c r="M17" s="32">
        <f t="shared" si="5"/>
        <v>0</v>
      </c>
    </row>
    <row r="18" spans="1:13" ht="12.75">
      <c r="A18" s="20"/>
      <c r="B18" s="22"/>
      <c r="C18" s="22"/>
      <c r="D18" s="22"/>
      <c r="E18" s="22"/>
      <c r="F18" s="22"/>
      <c r="G18" s="22"/>
      <c r="H18" s="22"/>
      <c r="I18" s="22"/>
      <c r="J18" s="22"/>
      <c r="K18" s="30">
        <f t="shared" si="3"/>
        <v>0</v>
      </c>
      <c r="L18" s="32">
        <f t="shared" si="4"/>
        <v>0</v>
      </c>
      <c r="M18" s="32">
        <f t="shared" si="5"/>
        <v>0</v>
      </c>
    </row>
    <row r="19" spans="1:13" ht="12.75">
      <c r="A19" s="20"/>
      <c r="B19" s="22"/>
      <c r="C19" s="22"/>
      <c r="D19" s="22"/>
      <c r="E19" s="22"/>
      <c r="F19" s="22"/>
      <c r="G19" s="22"/>
      <c r="H19" s="22"/>
      <c r="I19" s="22"/>
      <c r="J19" s="22"/>
      <c r="K19" s="30">
        <f t="shared" si="3"/>
        <v>0</v>
      </c>
      <c r="L19" s="32">
        <f t="shared" si="4"/>
        <v>0</v>
      </c>
      <c r="M19" s="32">
        <f t="shared" si="5"/>
        <v>0</v>
      </c>
    </row>
    <row r="20" spans="1:13" ht="12.75">
      <c r="A20" s="20"/>
      <c r="B20" s="22"/>
      <c r="C20" s="22"/>
      <c r="D20" s="22"/>
      <c r="E20" s="22"/>
      <c r="F20" s="22"/>
      <c r="G20" s="22"/>
      <c r="H20" s="22"/>
      <c r="I20" s="22"/>
      <c r="J20" s="22"/>
      <c r="K20" s="30">
        <f t="shared" si="3"/>
        <v>0</v>
      </c>
      <c r="L20" s="32">
        <f t="shared" si="4"/>
        <v>0</v>
      </c>
      <c r="M20" s="32">
        <f t="shared" si="5"/>
        <v>0</v>
      </c>
    </row>
    <row r="21" spans="1:13" ht="12.75">
      <c r="A21" s="20"/>
      <c r="B21" s="22"/>
      <c r="C21" s="22"/>
      <c r="D21" s="22"/>
      <c r="E21" s="22"/>
      <c r="F21" s="22"/>
      <c r="G21" s="22"/>
      <c r="H21" s="22"/>
      <c r="I21" s="22"/>
      <c r="J21" s="22"/>
      <c r="K21" s="30">
        <f t="shared" si="3"/>
        <v>0</v>
      </c>
      <c r="L21" s="32">
        <f t="shared" si="4"/>
        <v>0</v>
      </c>
      <c r="M21" s="32">
        <f t="shared" si="5"/>
        <v>0</v>
      </c>
    </row>
    <row r="22" spans="1:13" ht="12.75">
      <c r="A22" s="20"/>
      <c r="B22" s="22"/>
      <c r="C22" s="22"/>
      <c r="D22" s="22"/>
      <c r="E22" s="22"/>
      <c r="F22" s="22"/>
      <c r="G22" s="22"/>
      <c r="H22" s="22"/>
      <c r="I22" s="22"/>
      <c r="J22" s="22"/>
      <c r="K22" s="30">
        <f t="shared" si="3"/>
        <v>0</v>
      </c>
      <c r="L22" s="32">
        <f t="shared" si="4"/>
        <v>0</v>
      </c>
      <c r="M22" s="32">
        <f t="shared" si="5"/>
        <v>0</v>
      </c>
    </row>
    <row r="23" ht="12.75">
      <c r="A23" s="43"/>
    </row>
    <row r="24" ht="12.75">
      <c r="A24" s="43"/>
    </row>
    <row r="25" ht="12.75">
      <c r="A25" s="43"/>
    </row>
    <row r="26" ht="12.75">
      <c r="A26" s="43"/>
    </row>
    <row r="27" ht="12.75">
      <c r="A27" s="43"/>
    </row>
    <row r="28" ht="12.75">
      <c r="A28" s="43"/>
    </row>
    <row r="29" ht="12.75">
      <c r="A29" s="43"/>
    </row>
    <row r="30" ht="12.75">
      <c r="A30" s="43"/>
    </row>
    <row r="31" ht="12.75">
      <c r="A31" s="43"/>
    </row>
    <row r="32" ht="12.75">
      <c r="A32" s="43"/>
    </row>
    <row r="33" ht="12.75">
      <c r="A33" s="43"/>
    </row>
    <row r="34" ht="12.75">
      <c r="A34" s="43"/>
    </row>
    <row r="35" ht="12.75">
      <c r="A35" s="43"/>
    </row>
  </sheetData>
  <mergeCells count="2">
    <mergeCell ref="B1:J1"/>
    <mergeCell ref="K1:M1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F54"/>
  <sheetViews>
    <sheetView workbookViewId="0" topLeftCell="A1">
      <selection activeCell="D1" sqref="D1:D21"/>
    </sheetView>
  </sheetViews>
  <sheetFormatPr defaultColWidth="9.140625" defaultRowHeight="12.75"/>
  <cols>
    <col min="1" max="1" width="59.7109375" style="0" bestFit="1" customWidth="1"/>
    <col min="4" max="4" width="2.7109375" style="18" bestFit="1" customWidth="1"/>
    <col min="6" max="6" width="2.7109375" style="0" bestFit="1" customWidth="1"/>
  </cols>
  <sheetData>
    <row r="1" spans="1:6" ht="12.75">
      <c r="A1" s="7" t="s">
        <v>179</v>
      </c>
      <c r="D1" s="18">
        <v>1</v>
      </c>
      <c r="F1">
        <v>1</v>
      </c>
    </row>
    <row r="2" spans="1:6" ht="12.75">
      <c r="A2" t="s">
        <v>144</v>
      </c>
      <c r="D2" s="18">
        <v>2</v>
      </c>
      <c r="F2">
        <f aca="true" t="shared" si="0" ref="F2:F33">F1+1</f>
        <v>2</v>
      </c>
    </row>
    <row r="3" spans="1:6" ht="12.75">
      <c r="A3" t="s">
        <v>145</v>
      </c>
      <c r="D3" s="18">
        <v>3</v>
      </c>
      <c r="F3">
        <f t="shared" si="0"/>
        <v>3</v>
      </c>
    </row>
    <row r="4" spans="1:6" ht="12.75">
      <c r="A4" t="s">
        <v>146</v>
      </c>
      <c r="D4" s="18">
        <v>4</v>
      </c>
      <c r="F4">
        <f t="shared" si="0"/>
        <v>4</v>
      </c>
    </row>
    <row r="5" spans="1:6" ht="12.75">
      <c r="A5" t="s">
        <v>176</v>
      </c>
      <c r="D5" s="18">
        <v>5</v>
      </c>
      <c r="F5">
        <f t="shared" si="0"/>
        <v>5</v>
      </c>
    </row>
    <row r="6" spans="4:6" ht="12.75">
      <c r="D6" s="18">
        <v>6</v>
      </c>
      <c r="F6">
        <f t="shared" si="0"/>
        <v>6</v>
      </c>
    </row>
    <row r="7" spans="4:6" ht="12.75">
      <c r="D7" s="18">
        <v>7</v>
      </c>
      <c r="F7">
        <f t="shared" si="0"/>
        <v>7</v>
      </c>
    </row>
    <row r="8" spans="1:6" ht="12.75">
      <c r="A8" s="7" t="s">
        <v>178</v>
      </c>
      <c r="D8" s="18">
        <v>8</v>
      </c>
      <c r="F8">
        <f t="shared" si="0"/>
        <v>8</v>
      </c>
    </row>
    <row r="9" spans="1:6" ht="12.75">
      <c r="A9" t="s">
        <v>177</v>
      </c>
      <c r="D9" s="18">
        <v>9</v>
      </c>
      <c r="F9">
        <f t="shared" si="0"/>
        <v>9</v>
      </c>
    </row>
    <row r="10" spans="1:6" ht="12.75">
      <c r="A10" t="s">
        <v>151</v>
      </c>
      <c r="D10" s="18">
        <v>10</v>
      </c>
      <c r="F10">
        <f t="shared" si="0"/>
        <v>10</v>
      </c>
    </row>
    <row r="11" spans="1:6" ht="12.75">
      <c r="A11" s="7"/>
      <c r="D11" s="18">
        <v>11</v>
      </c>
      <c r="F11">
        <f t="shared" si="0"/>
        <v>11</v>
      </c>
    </row>
    <row r="12" spans="1:6" ht="12.75">
      <c r="A12" t="s">
        <v>147</v>
      </c>
      <c r="D12" s="18">
        <v>12</v>
      </c>
      <c r="F12">
        <f t="shared" si="0"/>
        <v>12</v>
      </c>
    </row>
    <row r="13" spans="1:6" ht="12.75">
      <c r="A13" s="17" t="s">
        <v>148</v>
      </c>
      <c r="D13" s="18">
        <v>13</v>
      </c>
      <c r="F13">
        <f t="shared" si="0"/>
        <v>13</v>
      </c>
    </row>
    <row r="14" spans="1:6" ht="12.75">
      <c r="A14" t="s">
        <v>149</v>
      </c>
      <c r="D14" s="18">
        <v>14</v>
      </c>
      <c r="F14">
        <f t="shared" si="0"/>
        <v>14</v>
      </c>
    </row>
    <row r="15" spans="1:6" ht="12.75">
      <c r="A15" t="s">
        <v>150</v>
      </c>
      <c r="D15" s="18">
        <v>15</v>
      </c>
      <c r="F15">
        <f t="shared" si="0"/>
        <v>15</v>
      </c>
    </row>
    <row r="16" spans="1:6" ht="12.75">
      <c r="A16" t="s">
        <v>180</v>
      </c>
      <c r="D16" s="18">
        <v>16</v>
      </c>
      <c r="F16">
        <f t="shared" si="0"/>
        <v>16</v>
      </c>
    </row>
    <row r="17" spans="1:6" ht="12.75">
      <c r="A17" t="s">
        <v>181</v>
      </c>
      <c r="D17" s="18">
        <v>17</v>
      </c>
      <c r="F17">
        <f t="shared" si="0"/>
        <v>17</v>
      </c>
    </row>
    <row r="18" spans="4:6" ht="12.75">
      <c r="D18" s="18">
        <v>18</v>
      </c>
      <c r="F18">
        <f t="shared" si="0"/>
        <v>18</v>
      </c>
    </row>
    <row r="19" spans="4:6" ht="12.75">
      <c r="D19" s="18">
        <v>19</v>
      </c>
      <c r="F19">
        <f t="shared" si="0"/>
        <v>19</v>
      </c>
    </row>
    <row r="20" spans="1:6" ht="12.75">
      <c r="A20" s="7" t="s">
        <v>152</v>
      </c>
      <c r="D20" s="18">
        <v>20</v>
      </c>
      <c r="F20">
        <f t="shared" si="0"/>
        <v>20</v>
      </c>
    </row>
    <row r="21" spans="1:6" ht="12.75">
      <c r="A21" t="s">
        <v>182</v>
      </c>
      <c r="D21" s="18">
        <v>21</v>
      </c>
      <c r="F21">
        <f t="shared" si="0"/>
        <v>21</v>
      </c>
    </row>
    <row r="22" spans="1:6" ht="12.75">
      <c r="A22" t="s">
        <v>183</v>
      </c>
      <c r="D22" s="18">
        <v>22</v>
      </c>
      <c r="F22">
        <f t="shared" si="0"/>
        <v>22</v>
      </c>
    </row>
    <row r="23" spans="1:6" ht="12.75">
      <c r="A23" t="s">
        <v>191</v>
      </c>
      <c r="D23" s="18">
        <v>23</v>
      </c>
      <c r="F23">
        <f t="shared" si="0"/>
        <v>23</v>
      </c>
    </row>
    <row r="24" spans="1:6" ht="12.75">
      <c r="A24" t="s">
        <v>192</v>
      </c>
      <c r="D24" s="18">
        <v>24</v>
      </c>
      <c r="F24">
        <f t="shared" si="0"/>
        <v>24</v>
      </c>
    </row>
    <row r="25" spans="4:6" ht="12.75">
      <c r="D25" s="18">
        <v>25</v>
      </c>
      <c r="F25">
        <f t="shared" si="0"/>
        <v>25</v>
      </c>
    </row>
    <row r="26" spans="1:6" ht="12.75">
      <c r="A26" s="7" t="s">
        <v>174</v>
      </c>
      <c r="D26" s="18">
        <v>26</v>
      </c>
      <c r="F26">
        <f t="shared" si="0"/>
        <v>26</v>
      </c>
    </row>
    <row r="27" spans="1:6" ht="12.75">
      <c r="A27" t="s">
        <v>163</v>
      </c>
      <c r="D27" s="18">
        <v>27</v>
      </c>
      <c r="F27">
        <f t="shared" si="0"/>
        <v>27</v>
      </c>
    </row>
    <row r="28" spans="4:6" ht="12.75">
      <c r="D28" s="18">
        <v>28</v>
      </c>
      <c r="F28">
        <f t="shared" si="0"/>
        <v>28</v>
      </c>
    </row>
    <row r="29" spans="1:6" ht="12.75">
      <c r="A29" t="s">
        <v>164</v>
      </c>
      <c r="D29" s="18">
        <v>29</v>
      </c>
      <c r="F29">
        <f t="shared" si="0"/>
        <v>29</v>
      </c>
    </row>
    <row r="30" spans="1:6" ht="12.75">
      <c r="A30" t="s">
        <v>151</v>
      </c>
      <c r="D30" s="18">
        <v>30</v>
      </c>
      <c r="F30">
        <f t="shared" si="0"/>
        <v>30</v>
      </c>
    </row>
    <row r="31" spans="1:6" ht="12.75">
      <c r="A31" t="s">
        <v>165</v>
      </c>
      <c r="D31" s="18">
        <v>31</v>
      </c>
      <c r="F31">
        <f t="shared" si="0"/>
        <v>31</v>
      </c>
    </row>
    <row r="32" spans="4:6" ht="12.75">
      <c r="D32" s="18">
        <v>32</v>
      </c>
      <c r="F32">
        <f t="shared" si="0"/>
        <v>32</v>
      </c>
    </row>
    <row r="33" spans="4:6" ht="12.75">
      <c r="D33" s="18">
        <v>33</v>
      </c>
      <c r="F33">
        <f t="shared" si="0"/>
        <v>33</v>
      </c>
    </row>
    <row r="34" spans="1:6" ht="12.75">
      <c r="A34" t="s">
        <v>166</v>
      </c>
      <c r="D34" s="18">
        <v>34</v>
      </c>
      <c r="F34">
        <f aca="true" t="shared" si="1" ref="F34:F50">F33+1</f>
        <v>34</v>
      </c>
    </row>
    <row r="35" spans="4:6" ht="12.75">
      <c r="D35" s="18">
        <v>35</v>
      </c>
      <c r="F35">
        <f t="shared" si="1"/>
        <v>35</v>
      </c>
    </row>
    <row r="36" spans="1:6" ht="12.75">
      <c r="A36" t="s">
        <v>173</v>
      </c>
      <c r="D36" s="18">
        <v>36</v>
      </c>
      <c r="F36">
        <f t="shared" si="1"/>
        <v>36</v>
      </c>
    </row>
    <row r="37" spans="1:6" ht="12.75">
      <c r="A37" t="s">
        <v>167</v>
      </c>
      <c r="D37" s="18">
        <v>37</v>
      </c>
      <c r="F37">
        <f t="shared" si="1"/>
        <v>37</v>
      </c>
    </row>
    <row r="38" spans="1:6" ht="12.75">
      <c r="A38" t="s">
        <v>168</v>
      </c>
      <c r="D38" s="18">
        <v>38</v>
      </c>
      <c r="F38">
        <f t="shared" si="1"/>
        <v>38</v>
      </c>
    </row>
    <row r="39" spans="1:6" ht="12.75">
      <c r="A39" t="s">
        <v>169</v>
      </c>
      <c r="D39" s="18">
        <v>39</v>
      </c>
      <c r="F39">
        <f t="shared" si="1"/>
        <v>39</v>
      </c>
    </row>
    <row r="40" spans="4:6" ht="12.75">
      <c r="D40" s="18">
        <v>40</v>
      </c>
      <c r="F40">
        <f t="shared" si="1"/>
        <v>40</v>
      </c>
    </row>
    <row r="41" spans="1:6" ht="12.75">
      <c r="A41" t="s">
        <v>170</v>
      </c>
      <c r="D41" s="18">
        <v>41</v>
      </c>
      <c r="F41">
        <f t="shared" si="1"/>
        <v>41</v>
      </c>
    </row>
    <row r="42" spans="4:6" ht="12.75">
      <c r="D42" s="18">
        <v>42</v>
      </c>
      <c r="F42">
        <f t="shared" si="1"/>
        <v>42</v>
      </c>
    </row>
    <row r="43" spans="1:6" ht="12.75">
      <c r="A43" t="s">
        <v>171</v>
      </c>
      <c r="D43" s="18">
        <v>43</v>
      </c>
      <c r="F43">
        <f t="shared" si="1"/>
        <v>43</v>
      </c>
    </row>
    <row r="44" spans="4:6" ht="12.75">
      <c r="D44" s="18">
        <v>44</v>
      </c>
      <c r="F44">
        <f t="shared" si="1"/>
        <v>44</v>
      </c>
    </row>
    <row r="45" spans="1:6" ht="12.75">
      <c r="A45" t="s">
        <v>172</v>
      </c>
      <c r="D45" s="18">
        <v>45</v>
      </c>
      <c r="F45">
        <f t="shared" si="1"/>
        <v>45</v>
      </c>
    </row>
    <row r="46" spans="4:6" ht="12.75">
      <c r="D46" s="18">
        <v>46</v>
      </c>
      <c r="F46">
        <f t="shared" si="1"/>
        <v>46</v>
      </c>
    </row>
    <row r="47" spans="1:6" ht="12.75">
      <c r="A47" t="s">
        <v>175</v>
      </c>
      <c r="D47" s="18">
        <v>47</v>
      </c>
      <c r="F47">
        <f t="shared" si="1"/>
        <v>47</v>
      </c>
    </row>
    <row r="48" spans="4:6" ht="12.75">
      <c r="D48" s="18">
        <v>48</v>
      </c>
      <c r="F48">
        <f t="shared" si="1"/>
        <v>48</v>
      </c>
    </row>
    <row r="49" spans="4:6" ht="12.75">
      <c r="D49" s="18">
        <v>49</v>
      </c>
      <c r="F49">
        <f t="shared" si="1"/>
        <v>49</v>
      </c>
    </row>
    <row r="50" spans="1:6" ht="12.75">
      <c r="A50" s="7" t="s">
        <v>184</v>
      </c>
      <c r="D50" s="18">
        <v>50</v>
      </c>
      <c r="F50">
        <f t="shared" si="1"/>
        <v>50</v>
      </c>
    </row>
    <row r="51" ht="12.75">
      <c r="A51" t="s">
        <v>185</v>
      </c>
    </row>
    <row r="52" ht="12.75">
      <c r="A52" t="s">
        <v>186</v>
      </c>
    </row>
    <row r="53" ht="12.75">
      <c r="A53" t="s">
        <v>187</v>
      </c>
    </row>
    <row r="54" ht="12.75">
      <c r="A54" t="s">
        <v>201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E25"/>
  <sheetViews>
    <sheetView workbookViewId="0" topLeftCell="A1">
      <selection activeCell="A1" sqref="A1"/>
    </sheetView>
  </sheetViews>
  <sheetFormatPr defaultColWidth="9.140625" defaultRowHeight="12.75"/>
  <cols>
    <col min="1" max="1" width="15.421875" style="0" bestFit="1" customWidth="1"/>
    <col min="2" max="2" width="14.7109375" style="0" bestFit="1" customWidth="1"/>
    <col min="3" max="3" width="11.28125" style="0" bestFit="1" customWidth="1"/>
    <col min="4" max="4" width="11.421875" style="0" bestFit="1" customWidth="1"/>
    <col min="5" max="5" width="62.00390625" style="0" bestFit="1" customWidth="1"/>
  </cols>
  <sheetData>
    <row r="1" spans="1:5" ht="13.5" thickBot="1">
      <c r="A1" s="7" t="s">
        <v>91</v>
      </c>
      <c r="B1" s="7" t="s">
        <v>92</v>
      </c>
      <c r="C1" s="7" t="s">
        <v>93</v>
      </c>
      <c r="D1" s="7" t="s">
        <v>94</v>
      </c>
      <c r="E1" s="7" t="s">
        <v>95</v>
      </c>
    </row>
    <row r="2" spans="1:5" ht="12.75">
      <c r="A2" s="8">
        <v>0</v>
      </c>
      <c r="B2" s="8" t="s">
        <v>96</v>
      </c>
      <c r="C2" s="8" t="s">
        <v>97</v>
      </c>
      <c r="D2" s="8" t="s">
        <v>98</v>
      </c>
      <c r="E2" s="9" t="s">
        <v>99</v>
      </c>
    </row>
    <row r="3" spans="1:5" ht="12.75">
      <c r="A3" s="10"/>
      <c r="B3" s="10"/>
      <c r="C3" s="10" t="s">
        <v>100</v>
      </c>
      <c r="D3" s="10"/>
      <c r="E3" s="11"/>
    </row>
    <row r="4" spans="1:5" ht="12.75">
      <c r="A4" s="10"/>
      <c r="B4" s="10"/>
      <c r="C4" s="10" t="s">
        <v>101</v>
      </c>
      <c r="D4" s="10" t="s">
        <v>102</v>
      </c>
      <c r="E4" s="11"/>
    </row>
    <row r="5" spans="1:5" ht="12.75">
      <c r="A5" s="10"/>
      <c r="B5" s="10"/>
      <c r="C5" s="10" t="s">
        <v>103</v>
      </c>
      <c r="D5" s="10"/>
      <c r="E5" s="11"/>
    </row>
    <row r="6" spans="1:5" ht="12.75">
      <c r="A6" s="10">
        <v>1</v>
      </c>
      <c r="B6" s="10" t="s">
        <v>104</v>
      </c>
      <c r="C6" s="10" t="s">
        <v>105</v>
      </c>
      <c r="D6" s="10" t="s">
        <v>106</v>
      </c>
      <c r="E6" s="11" t="s">
        <v>107</v>
      </c>
    </row>
    <row r="7" spans="1:5" ht="12.75">
      <c r="A7" s="10"/>
      <c r="B7" s="10"/>
      <c r="C7" s="10" t="s">
        <v>108</v>
      </c>
      <c r="D7" s="10"/>
      <c r="E7" s="11"/>
    </row>
    <row r="8" spans="1:5" ht="12.75">
      <c r="A8" s="10"/>
      <c r="B8" s="10"/>
      <c r="C8" s="34" t="s">
        <v>109</v>
      </c>
      <c r="D8" s="10" t="s">
        <v>110</v>
      </c>
      <c r="E8" s="11"/>
    </row>
    <row r="9" spans="1:5" ht="13.5" thickBot="1">
      <c r="A9" s="12"/>
      <c r="B9" s="12"/>
      <c r="C9" s="12" t="s">
        <v>111</v>
      </c>
      <c r="D9" s="12"/>
      <c r="E9" s="13"/>
    </row>
    <row r="10" spans="1:5" ht="12.75">
      <c r="A10" s="14">
        <v>2</v>
      </c>
      <c r="B10" s="8" t="s">
        <v>112</v>
      </c>
      <c r="C10" s="8" t="s">
        <v>113</v>
      </c>
      <c r="D10" s="8" t="s">
        <v>114</v>
      </c>
      <c r="E10" s="9" t="s">
        <v>115</v>
      </c>
    </row>
    <row r="11" spans="1:5" ht="12.75">
      <c r="A11" s="15"/>
      <c r="B11" s="10"/>
      <c r="C11" s="10" t="s">
        <v>116</v>
      </c>
      <c r="D11" s="10"/>
      <c r="E11" s="11"/>
    </row>
    <row r="12" spans="1:5" ht="12.75">
      <c r="A12" s="15"/>
      <c r="B12" s="10"/>
      <c r="C12" s="34" t="s">
        <v>117</v>
      </c>
      <c r="D12" s="10" t="s">
        <v>118</v>
      </c>
      <c r="E12" s="11"/>
    </row>
    <row r="13" spans="1:5" ht="12.75">
      <c r="A13" s="15"/>
      <c r="B13" s="10"/>
      <c r="C13" s="10" t="s">
        <v>119</v>
      </c>
      <c r="D13" s="10"/>
      <c r="E13" s="11"/>
    </row>
    <row r="14" spans="1:5" ht="12.75">
      <c r="A14" s="15">
        <v>3</v>
      </c>
      <c r="B14" s="10" t="s">
        <v>120</v>
      </c>
      <c r="C14" s="10" t="s">
        <v>121</v>
      </c>
      <c r="D14" s="10" t="s">
        <v>122</v>
      </c>
      <c r="E14" s="11" t="s">
        <v>123</v>
      </c>
    </row>
    <row r="15" spans="1:5" ht="12.75">
      <c r="A15" s="15"/>
      <c r="B15" s="10"/>
      <c r="C15" s="10" t="s">
        <v>124</v>
      </c>
      <c r="D15" s="10"/>
      <c r="E15" s="11"/>
    </row>
    <row r="16" spans="1:5" ht="12.75">
      <c r="A16" s="15"/>
      <c r="B16" s="10"/>
      <c r="C16" s="34" t="s">
        <v>125</v>
      </c>
      <c r="D16" s="10" t="s">
        <v>126</v>
      </c>
      <c r="E16" s="11"/>
    </row>
    <row r="17" spans="1:5" ht="13.5" thickBot="1">
      <c r="A17" s="16"/>
      <c r="B17" s="12"/>
      <c r="C17" s="12" t="s">
        <v>127</v>
      </c>
      <c r="D17" s="12"/>
      <c r="E17" s="13"/>
    </row>
    <row r="18" spans="1:5" ht="12.75">
      <c r="A18" s="14">
        <v>4</v>
      </c>
      <c r="B18" s="8" t="s">
        <v>128</v>
      </c>
      <c r="C18" s="8" t="s">
        <v>129</v>
      </c>
      <c r="D18" s="8" t="s">
        <v>130</v>
      </c>
      <c r="E18" s="9" t="s">
        <v>131</v>
      </c>
    </row>
    <row r="19" spans="1:5" ht="12.75">
      <c r="A19" s="15"/>
      <c r="B19" s="10"/>
      <c r="C19" s="10" t="s">
        <v>132</v>
      </c>
      <c r="D19" s="10"/>
      <c r="E19" s="11"/>
    </row>
    <row r="20" spans="1:5" ht="12.75">
      <c r="A20" s="15"/>
      <c r="B20" s="10"/>
      <c r="C20" s="34" t="s">
        <v>133</v>
      </c>
      <c r="D20" s="10" t="s">
        <v>134</v>
      </c>
      <c r="E20" s="11"/>
    </row>
    <row r="21" spans="1:5" ht="13.5" thickBot="1">
      <c r="A21" s="16"/>
      <c r="B21" s="12"/>
      <c r="C21" s="12" t="s">
        <v>135</v>
      </c>
      <c r="D21" s="12"/>
      <c r="E21" s="13"/>
    </row>
    <row r="22" spans="1:5" ht="12.75">
      <c r="A22" s="14">
        <v>5</v>
      </c>
      <c r="B22" s="8" t="s">
        <v>136</v>
      </c>
      <c r="C22" s="8" t="s">
        <v>137</v>
      </c>
      <c r="D22" s="8" t="s">
        <v>138</v>
      </c>
      <c r="E22" s="9" t="s">
        <v>139</v>
      </c>
    </row>
    <row r="23" spans="1:5" ht="12.75">
      <c r="A23" s="15"/>
      <c r="B23" s="10"/>
      <c r="C23" s="10" t="s">
        <v>140</v>
      </c>
      <c r="D23" s="10"/>
      <c r="E23" s="11"/>
    </row>
    <row r="24" spans="1:5" ht="12.75">
      <c r="A24" s="15"/>
      <c r="B24" s="10"/>
      <c r="C24" s="34" t="s">
        <v>141</v>
      </c>
      <c r="D24" s="10" t="s">
        <v>142</v>
      </c>
      <c r="E24" s="11"/>
    </row>
    <row r="25" spans="1:5" ht="13.5" thickBot="1">
      <c r="A25" s="16"/>
      <c r="B25" s="12"/>
      <c r="C25" s="12" t="s">
        <v>143</v>
      </c>
      <c r="D25" s="12"/>
      <c r="E25" s="13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L20"/>
  <sheetViews>
    <sheetView workbookViewId="0" topLeftCell="A1">
      <pane ySplit="1" topLeftCell="BM2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34.8515625" style="56" customWidth="1"/>
    <col min="2" max="2" width="12.421875" style="51" bestFit="1" customWidth="1"/>
    <col min="3" max="4" width="7.421875" style="51" customWidth="1"/>
    <col min="5" max="5" width="15.57421875" style="57" bestFit="1" customWidth="1"/>
    <col min="6" max="10" width="8.421875" style="56" bestFit="1" customWidth="1"/>
    <col min="11" max="11" width="20.421875" style="51" bestFit="1" customWidth="1"/>
    <col min="12" max="12" width="17.28125" style="51" bestFit="1" customWidth="1"/>
    <col min="13" max="16384" width="9.140625" style="51" customWidth="1"/>
  </cols>
  <sheetData>
    <row r="1" spans="1:12" ht="15">
      <c r="A1" s="45" t="s">
        <v>207</v>
      </c>
      <c r="B1" s="45" t="s">
        <v>6</v>
      </c>
      <c r="C1" s="46" t="s">
        <v>7</v>
      </c>
      <c r="D1" s="46" t="s">
        <v>8</v>
      </c>
      <c r="E1" s="47" t="s">
        <v>9</v>
      </c>
      <c r="F1" s="48" t="s">
        <v>10</v>
      </c>
      <c r="G1" s="48" t="s">
        <v>11</v>
      </c>
      <c r="H1" s="48" t="s">
        <v>11</v>
      </c>
      <c r="I1" s="48">
        <v>4</v>
      </c>
      <c r="J1" s="48" t="s">
        <v>12</v>
      </c>
      <c r="K1" s="49" t="s">
        <v>205</v>
      </c>
      <c r="L1" s="50" t="s">
        <v>206</v>
      </c>
    </row>
    <row r="2" spans="1:10" ht="15">
      <c r="A2" s="52" t="s">
        <v>162</v>
      </c>
      <c r="B2" s="52" t="s">
        <v>88</v>
      </c>
      <c r="C2" s="52" t="s">
        <v>89</v>
      </c>
      <c r="D2" s="52" t="s">
        <v>90</v>
      </c>
      <c r="E2" s="53" t="s">
        <v>0</v>
      </c>
      <c r="F2" s="54" t="s">
        <v>1</v>
      </c>
      <c r="G2" s="54" t="s">
        <v>2</v>
      </c>
      <c r="H2" s="54" t="s">
        <v>3</v>
      </c>
      <c r="I2" s="54" t="s">
        <v>4</v>
      </c>
      <c r="J2" s="54" t="s">
        <v>161</v>
      </c>
    </row>
    <row r="3" spans="1:12" ht="15">
      <c r="A3" t="s">
        <v>212</v>
      </c>
      <c r="B3" t="s">
        <v>13</v>
      </c>
      <c r="C3"/>
      <c r="D3"/>
      <c r="E3" s="89">
        <v>1.018</v>
      </c>
      <c r="F3" s="89">
        <f>E3</f>
        <v>1.018</v>
      </c>
      <c r="G3" s="89">
        <f>F3</f>
        <v>1.018</v>
      </c>
      <c r="H3" s="89">
        <f>G3</f>
        <v>1.018</v>
      </c>
      <c r="I3" s="89">
        <f>H3</f>
        <v>1.018</v>
      </c>
      <c r="J3" s="89">
        <f>I3</f>
        <v>1.018</v>
      </c>
      <c r="K3"/>
      <c r="L3"/>
    </row>
    <row r="4" spans="1:12" ht="15">
      <c r="A4" t="s">
        <v>213</v>
      </c>
      <c r="B4" t="s">
        <v>214</v>
      </c>
      <c r="C4"/>
      <c r="D4"/>
      <c r="E4" s="89">
        <v>0.984</v>
      </c>
      <c r="F4" s="89">
        <f aca="true" t="shared" si="0" ref="F4:J19">E4</f>
        <v>0.984</v>
      </c>
      <c r="G4" s="89">
        <f t="shared" si="0"/>
        <v>0.984</v>
      </c>
      <c r="H4" s="89">
        <f t="shared" si="0"/>
        <v>0.984</v>
      </c>
      <c r="I4" s="89">
        <f t="shared" si="0"/>
        <v>0.984</v>
      </c>
      <c r="J4" s="89">
        <f t="shared" si="0"/>
        <v>0.984</v>
      </c>
      <c r="K4"/>
      <c r="L4"/>
    </row>
    <row r="5" spans="1:12" ht="15">
      <c r="A5" t="s">
        <v>215</v>
      </c>
      <c r="B5" t="s">
        <v>216</v>
      </c>
      <c r="C5"/>
      <c r="D5"/>
      <c r="E5" s="89">
        <v>1.068</v>
      </c>
      <c r="F5" s="89">
        <f t="shared" si="0"/>
        <v>1.068</v>
      </c>
      <c r="G5" s="89">
        <f t="shared" si="0"/>
        <v>1.068</v>
      </c>
      <c r="H5" s="89">
        <f t="shared" si="0"/>
        <v>1.068</v>
      </c>
      <c r="I5" s="89">
        <f t="shared" si="0"/>
        <v>1.068</v>
      </c>
      <c r="J5" s="89">
        <f t="shared" si="0"/>
        <v>1.068</v>
      </c>
      <c r="K5"/>
      <c r="L5"/>
    </row>
    <row r="6" spans="1:12" ht="15">
      <c r="A6" t="s">
        <v>217</v>
      </c>
      <c r="B6" t="s">
        <v>218</v>
      </c>
      <c r="C6"/>
      <c r="D6"/>
      <c r="E6" s="89">
        <v>1.046</v>
      </c>
      <c r="F6" s="89">
        <f t="shared" si="0"/>
        <v>1.046</v>
      </c>
      <c r="G6" s="89">
        <f t="shared" si="0"/>
        <v>1.046</v>
      </c>
      <c r="H6" s="89">
        <f t="shared" si="0"/>
        <v>1.046</v>
      </c>
      <c r="I6" s="89">
        <f t="shared" si="0"/>
        <v>1.046</v>
      </c>
      <c r="J6" s="89">
        <f t="shared" si="0"/>
        <v>1.046</v>
      </c>
      <c r="K6"/>
      <c r="L6"/>
    </row>
    <row r="7" spans="1:12" ht="15">
      <c r="A7" t="s">
        <v>210</v>
      </c>
      <c r="B7" t="s">
        <v>219</v>
      </c>
      <c r="C7"/>
      <c r="D7"/>
      <c r="E7" s="89">
        <v>1.049</v>
      </c>
      <c r="F7" s="89">
        <f t="shared" si="0"/>
        <v>1.049</v>
      </c>
      <c r="G7" s="89">
        <f t="shared" si="0"/>
        <v>1.049</v>
      </c>
      <c r="H7" s="89">
        <f t="shared" si="0"/>
        <v>1.049</v>
      </c>
      <c r="I7" s="89">
        <f t="shared" si="0"/>
        <v>1.049</v>
      </c>
      <c r="J7" s="89">
        <f t="shared" si="0"/>
        <v>1.049</v>
      </c>
      <c r="K7"/>
      <c r="L7"/>
    </row>
    <row r="8" spans="1:12" ht="15">
      <c r="A8" t="s">
        <v>220</v>
      </c>
      <c r="B8" t="s">
        <v>221</v>
      </c>
      <c r="C8"/>
      <c r="D8"/>
      <c r="E8" s="89">
        <v>1.028</v>
      </c>
      <c r="F8" s="89">
        <f t="shared" si="0"/>
        <v>1.028</v>
      </c>
      <c r="G8" s="89">
        <f t="shared" si="0"/>
        <v>1.028</v>
      </c>
      <c r="H8" s="89">
        <f t="shared" si="0"/>
        <v>1.028</v>
      </c>
      <c r="I8" s="89">
        <f t="shared" si="0"/>
        <v>1.028</v>
      </c>
      <c r="J8" s="89">
        <f t="shared" si="0"/>
        <v>1.028</v>
      </c>
      <c r="K8"/>
      <c r="L8"/>
    </row>
    <row r="9" spans="1:12" ht="15">
      <c r="A9" t="s">
        <v>222</v>
      </c>
      <c r="B9" t="s">
        <v>223</v>
      </c>
      <c r="C9"/>
      <c r="D9"/>
      <c r="E9" s="89">
        <v>1.067</v>
      </c>
      <c r="F9" s="89">
        <f t="shared" si="0"/>
        <v>1.067</v>
      </c>
      <c r="G9" s="89">
        <f t="shared" si="0"/>
        <v>1.067</v>
      </c>
      <c r="H9" s="89">
        <f t="shared" si="0"/>
        <v>1.067</v>
      </c>
      <c r="I9" s="89">
        <f t="shared" si="0"/>
        <v>1.067</v>
      </c>
      <c r="J9" s="89">
        <f t="shared" si="0"/>
        <v>1.067</v>
      </c>
      <c r="K9"/>
      <c r="L9"/>
    </row>
    <row r="10" spans="1:12" ht="15">
      <c r="A10" t="s">
        <v>224</v>
      </c>
      <c r="B10" t="s">
        <v>225</v>
      </c>
      <c r="C10"/>
      <c r="D10"/>
      <c r="E10" s="89">
        <v>1.05</v>
      </c>
      <c r="F10" s="89">
        <f t="shared" si="0"/>
        <v>1.05</v>
      </c>
      <c r="G10" s="89">
        <f t="shared" si="0"/>
        <v>1.05</v>
      </c>
      <c r="H10" s="89">
        <f t="shared" si="0"/>
        <v>1.05</v>
      </c>
      <c r="I10" s="89">
        <f t="shared" si="0"/>
        <v>1.05</v>
      </c>
      <c r="J10" s="89">
        <f t="shared" si="0"/>
        <v>1.05</v>
      </c>
      <c r="K10"/>
      <c r="L10"/>
    </row>
    <row r="11" spans="1:12" ht="15">
      <c r="A11" t="s">
        <v>226</v>
      </c>
      <c r="B11" t="s">
        <v>229</v>
      </c>
      <c r="C11"/>
      <c r="D11"/>
      <c r="E11" s="89">
        <v>1.079</v>
      </c>
      <c r="F11" s="89">
        <f t="shared" si="0"/>
        <v>1.079</v>
      </c>
      <c r="G11" s="89">
        <f t="shared" si="0"/>
        <v>1.079</v>
      </c>
      <c r="H11" s="89">
        <f t="shared" si="0"/>
        <v>1.079</v>
      </c>
      <c r="I11" s="89">
        <f t="shared" si="0"/>
        <v>1.079</v>
      </c>
      <c r="J11" s="89">
        <f t="shared" si="0"/>
        <v>1.079</v>
      </c>
      <c r="K11"/>
      <c r="L11"/>
    </row>
    <row r="12" spans="1:12" ht="15">
      <c r="A12" t="s">
        <v>203</v>
      </c>
      <c r="B12" t="s">
        <v>14</v>
      </c>
      <c r="C12"/>
      <c r="D12"/>
      <c r="E12" s="89">
        <v>1</v>
      </c>
      <c r="F12" s="89">
        <f t="shared" si="0"/>
        <v>1</v>
      </c>
      <c r="G12" s="89">
        <f t="shared" si="0"/>
        <v>1</v>
      </c>
      <c r="H12" s="89">
        <f t="shared" si="0"/>
        <v>1</v>
      </c>
      <c r="I12" s="89">
        <f t="shared" si="0"/>
        <v>1</v>
      </c>
      <c r="J12" s="89">
        <f t="shared" si="0"/>
        <v>1</v>
      </c>
      <c r="K12"/>
      <c r="L12"/>
    </row>
    <row r="13" spans="1:12" ht="15">
      <c r="A13" t="s">
        <v>16</v>
      </c>
      <c r="B13" t="s">
        <v>17</v>
      </c>
      <c r="C13"/>
      <c r="D13"/>
      <c r="E13" s="89">
        <v>1.426</v>
      </c>
      <c r="F13" s="89">
        <f t="shared" si="0"/>
        <v>1.426</v>
      </c>
      <c r="G13" s="89">
        <f t="shared" si="0"/>
        <v>1.426</v>
      </c>
      <c r="H13" s="89">
        <f t="shared" si="0"/>
        <v>1.426</v>
      </c>
      <c r="I13" s="89">
        <f t="shared" si="0"/>
        <v>1.426</v>
      </c>
      <c r="J13" s="89">
        <f t="shared" si="0"/>
        <v>1.426</v>
      </c>
      <c r="K13"/>
      <c r="L13"/>
    </row>
    <row r="14" spans="1:12" ht="15">
      <c r="A14" t="s">
        <v>18</v>
      </c>
      <c r="B14" t="s">
        <v>19</v>
      </c>
      <c r="C14"/>
      <c r="D14"/>
      <c r="E14" s="89">
        <v>1.208</v>
      </c>
      <c r="F14" s="89">
        <f t="shared" si="0"/>
        <v>1.208</v>
      </c>
      <c r="G14" s="89">
        <f t="shared" si="0"/>
        <v>1.208</v>
      </c>
      <c r="H14" s="89">
        <f t="shared" si="0"/>
        <v>1.208</v>
      </c>
      <c r="I14" s="89">
        <f t="shared" si="0"/>
        <v>1.208</v>
      </c>
      <c r="J14" s="89">
        <f t="shared" si="0"/>
        <v>1.208</v>
      </c>
      <c r="K14"/>
      <c r="L14"/>
    </row>
    <row r="15" spans="1:12" ht="15">
      <c r="A15" t="s">
        <v>227</v>
      </c>
      <c r="B15" t="s">
        <v>20</v>
      </c>
      <c r="C15"/>
      <c r="D15"/>
      <c r="E15" s="89">
        <v>1.209</v>
      </c>
      <c r="F15" s="89">
        <f t="shared" si="0"/>
        <v>1.209</v>
      </c>
      <c r="G15" s="89">
        <f t="shared" si="0"/>
        <v>1.209</v>
      </c>
      <c r="H15" s="89">
        <f t="shared" si="0"/>
        <v>1.209</v>
      </c>
      <c r="I15" s="89">
        <f t="shared" si="0"/>
        <v>1.209</v>
      </c>
      <c r="J15" s="89">
        <f t="shared" si="0"/>
        <v>1.209</v>
      </c>
      <c r="K15"/>
      <c r="L15"/>
    </row>
    <row r="16" spans="1:12" ht="15">
      <c r="A16" t="s">
        <v>208</v>
      </c>
      <c r="B16" t="s">
        <v>21</v>
      </c>
      <c r="C16"/>
      <c r="D16"/>
      <c r="E16" s="89">
        <v>1.1</v>
      </c>
      <c r="F16" s="89">
        <f t="shared" si="0"/>
        <v>1.1</v>
      </c>
      <c r="G16" s="89">
        <f t="shared" si="0"/>
        <v>1.1</v>
      </c>
      <c r="H16" s="89">
        <f t="shared" si="0"/>
        <v>1.1</v>
      </c>
      <c r="I16" s="89">
        <f t="shared" si="0"/>
        <v>1.1</v>
      </c>
      <c r="J16" s="89">
        <f t="shared" si="0"/>
        <v>1.1</v>
      </c>
      <c r="K16"/>
      <c r="L16"/>
    </row>
    <row r="17" spans="1:12" ht="15">
      <c r="A17" t="s">
        <v>204</v>
      </c>
      <c r="B17" t="s">
        <v>209</v>
      </c>
      <c r="C17"/>
      <c r="D17"/>
      <c r="E17" s="89">
        <v>1.09</v>
      </c>
      <c r="F17" s="89">
        <f t="shared" si="0"/>
        <v>1.09</v>
      </c>
      <c r="G17" s="89">
        <f t="shared" si="0"/>
        <v>1.09</v>
      </c>
      <c r="H17" s="89">
        <f t="shared" si="0"/>
        <v>1.09</v>
      </c>
      <c r="I17" s="89">
        <f t="shared" si="0"/>
        <v>1.09</v>
      </c>
      <c r="J17" s="89">
        <f t="shared" si="0"/>
        <v>1.09</v>
      </c>
      <c r="K17"/>
      <c r="L17"/>
    </row>
    <row r="18" spans="1:12" ht="15">
      <c r="A18" t="s">
        <v>22</v>
      </c>
      <c r="B18" t="s">
        <v>23</v>
      </c>
      <c r="C18"/>
      <c r="D18"/>
      <c r="E18" s="89">
        <v>1.254</v>
      </c>
      <c r="F18" s="89">
        <f t="shared" si="0"/>
        <v>1.254</v>
      </c>
      <c r="G18" s="89">
        <f t="shared" si="0"/>
        <v>1.254</v>
      </c>
      <c r="H18" s="89">
        <f t="shared" si="0"/>
        <v>1.254</v>
      </c>
      <c r="I18" s="89">
        <f t="shared" si="0"/>
        <v>1.254</v>
      </c>
      <c r="J18" s="89">
        <f t="shared" si="0"/>
        <v>1.254</v>
      </c>
      <c r="K18"/>
      <c r="L18"/>
    </row>
    <row r="19" spans="1:12" ht="15">
      <c r="A19" t="s">
        <v>24</v>
      </c>
      <c r="B19" t="s">
        <v>228</v>
      </c>
      <c r="C19"/>
      <c r="D19"/>
      <c r="E19" s="89">
        <v>1.509</v>
      </c>
      <c r="F19" s="89">
        <f t="shared" si="0"/>
        <v>1.509</v>
      </c>
      <c r="G19" s="89">
        <f t="shared" si="0"/>
        <v>1.509</v>
      </c>
      <c r="H19" s="89">
        <f t="shared" si="0"/>
        <v>1.509</v>
      </c>
      <c r="I19" s="89">
        <f t="shared" si="0"/>
        <v>1.509</v>
      </c>
      <c r="J19" s="89">
        <f t="shared" si="0"/>
        <v>1.509</v>
      </c>
      <c r="K19"/>
      <c r="L19"/>
    </row>
    <row r="20" spans="1:12" ht="15.75">
      <c r="A20" s="55" t="s">
        <v>211</v>
      </c>
      <c r="B20" s="55" t="s">
        <v>15</v>
      </c>
      <c r="C20" s="55"/>
      <c r="D20" s="55"/>
      <c r="E20" s="57">
        <f>K20/L20</f>
        <v>1.1298076923076923</v>
      </c>
      <c r="F20" s="89">
        <f>E20</f>
        <v>1.1298076923076923</v>
      </c>
      <c r="G20" s="89">
        <f>F20</f>
        <v>1.1298076923076923</v>
      </c>
      <c r="H20" s="89">
        <f>G20</f>
        <v>1.1298076923076923</v>
      </c>
      <c r="I20" s="89">
        <f>H20</f>
        <v>1.1298076923076923</v>
      </c>
      <c r="J20" s="89">
        <f>I20</f>
        <v>1.1298076923076923</v>
      </c>
      <c r="K20" s="90">
        <v>70.5</v>
      </c>
      <c r="L20" s="55">
        <v>62.4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2011-08-22T15:09:06Z</cp:lastPrinted>
  <dcterms:created xsi:type="dcterms:W3CDTF">1996-10-14T23:33:28Z</dcterms:created>
  <dcterms:modified xsi:type="dcterms:W3CDTF">2021-06-11T12:23:05Z</dcterms:modified>
  <cp:category/>
  <cp:version/>
  <cp:contentType/>
  <cp:contentStatus/>
</cp:coreProperties>
</file>