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<sst xmlns="http://schemas.openxmlformats.org/spreadsheetml/2006/main" count="270" uniqueCount="236">
  <si>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</si>
  <si>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</si>
  <si>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</si>
  <si>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</si>
  <si>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</si>
  <si>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</si>
  <si>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</si>
  <si>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</si>
  <si>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</si>
  <si>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</si>
  <si>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</si>
  <si>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</si>
  <si>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</si>
  <si>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</si>
  <si>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</si>
  <si>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</si>
  <si>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</si>
  <si>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</si>
  <si>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</si>
  <si>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</si>
  <si>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</si>
  <si>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</si>
  <si>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</si>
  <si>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</si>
  <si>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</si>
  <si>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</si>
  <si>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</si>
  <si>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</si>
  <si>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</si>
  <si>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</si>
  <si>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</si>
  <si>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</si>
  <si>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</si>
  <si>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</si>
  <si>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</si>
  <si>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</si>
  <si>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</si>
  <si>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</si>
  <si>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</si>
  <si>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</si>
  <si>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</si>
  <si>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</si>
  <si>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</si>
  <si>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</si>
  <si>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</si>
  <si>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</si>
  <si>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</si>
  <si>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</si>
  <si>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</si>
  <si>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</si>
  <si>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</si>
  <si>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</si>
  <si>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</si>
  <si>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</si>
  <si>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</si>
  <si>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</si>
  <si>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</si>
  <si>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</si>
  <si>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</si>
  <si>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</si>
  <si>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</si>
  <si>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</si>
  <si>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</si>
  <si>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</si>
  <si>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</si>
  <si>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</si>
  <si>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</si>
  <si>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</si>
  <si>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</si>
  <si>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</si>
  <si>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</si>
  <si>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</si>
  <si>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</si>
  <si>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</si>
  <si>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</si>
  <si>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</si>
  <si>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</si>
  <si>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</si>
  <si>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</si>
  <si>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</si>
  <si>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</si>
  <si>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</si>
  <si>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</si>
  <si>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</si>
  <si>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</si>
  <si>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</si>
  <si>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</si>
  <si>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</si>
  <si>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</si>
  <si>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</si>
  <si>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</si>
  <si>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</si>
  <si>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</si>
  <si>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</si>
  <si>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</si>
  <si>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</si>
  <si>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</si>
  <si>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</si>
  <si>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</si>
  <si>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</si>
  <si>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</si>
  <si>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</si>
  <si>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</si>
  <si>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</si>
  <si>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</si>
  <si>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</si>
  <si>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</si>
  <si>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</si>
  <si>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</si>
  <si>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</si>
  <si>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</si>
  <si>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</si>
  <si>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</si>
  <si>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</si>
  <si>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</si>
  <si>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</si>
  <si>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</si>
  <si>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</si>
  <si>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</si>
  <si>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</si>
  <si>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</si>
  <si>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</si>
  <si>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</si>
  <si>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</si>
  <si>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</si>
  <si>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</si>
  <si>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</si>
  <si>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</si>
  <si>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</si>
  <si>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</si>
  <si>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</si>
  <si>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</si>
  <si>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</si>
  <si>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</si>
  <si>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</si>
  <si>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</si>
  <si>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</si>
  <si>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</si>
  <si>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</si>
  <si>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</si>
  <si>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</si>
  <si>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</si>
  <si>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</si>
  <si>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</si>
  <si>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</si>
  <si>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</si>
  <si>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</si>
  <si>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</si>
  <si>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</si>
  <si>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</si>
  <si>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</si>
  <si>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</si>
  <si>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</si>
  <si>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</si>
  <si>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</si>
  <si>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</si>
  <si>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</si>
  <si>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</si>
  <si>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</si>
  <si>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</si>
  <si>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</si>
  <si>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</si>
  <si>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</si>
  <si>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</si>
  <si>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</si>
  <si>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</si>
  <si>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</si>
  <si>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</si>
  <si>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</si>
  <si>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</si>
  <si>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</si>
  <si>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</si>
  <si>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</si>
  <si>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</si>
  <si>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</si>
  <si>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</si>
  <si>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</si>
  <si>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</si>
  <si>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</si>
  <si>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</si>
  <si>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</si>
  <si>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</si>
  <si>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</si>
  <si>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</si>
  <si>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</si>
  <si>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</si>
  <si>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</si>
  <si>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</si>
  <si>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</si>
  <si>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</si>
  <si>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</si>
  <si>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</si>
  <si>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</si>
  <si>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</si>
  <si>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</si>
  <si>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</si>
  <si>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</si>
  <si>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</si>
  <si>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</si>
  <si>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</si>
  <si>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</si>
  <si>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</si>
  <si>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</si>
  <si>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</si>
  <si>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</si>
  <si>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</si>
  <si>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</si>
  <si>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</si>
  <si>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</si>
  <si>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</si>
  <si>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</si>
  <si>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</si>
  <si>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</si>
  <si>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</si>
  <si>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</si>
  <si>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</si>
  <si>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</si>
  <si>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</si>
  <si>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</si>
  <si>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</si>
  <si>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</si>
  <si>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</si>
  <si>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</si>
  <si>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</si>
  <si>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</si>
  <si>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</si>
  <si>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</si>
  <si>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</si>
  <si>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</si>
  <si>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</si>
  <si>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Stewart Poge</t>
  </si>
  <si>
    <t>Rory Oconnor</t>
  </si>
  <si>
    <t>Mike Evans</t>
  </si>
  <si>
    <t>Vincent Schmitt</t>
  </si>
  <si>
    <t>David Cripton</t>
  </si>
  <si>
    <t>???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</si>
</sst>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67" fontId="8" fillId="0" borderId="1" xfId="15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8" fillId="0" borderId="1" xfId="15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15" applyNumberFormat="1" applyFont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left"/>
      <protection/>
    </xf>
    <xf numFmtId="43" fontId="11" fillId="0" borderId="10" xfId="15" applyFont="1" applyBorder="1" applyAlignment="1" applyProtection="1">
      <alignment horizontal="center" vertical="top"/>
      <protection/>
    </xf>
    <xf numFmtId="167" fontId="11" fillId="0" borderId="10" xfId="15" applyNumberFormat="1" applyFont="1" applyBorder="1" applyAlignment="1" applyProtection="1">
      <alignment horizontal="center" vertical="top"/>
      <protection/>
    </xf>
    <xf numFmtId="0" fontId="11" fillId="4" borderId="10" xfId="0" applyNumberFormat="1" applyFont="1" applyFill="1" applyBorder="1" applyAlignment="1" applyProtection="1">
      <alignment horizontal="center" vertical="top"/>
      <protection/>
    </xf>
    <xf numFmtId="0" fontId="11" fillId="2" borderId="10" xfId="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43" fontId="7" fillId="0" borderId="10" xfId="15" applyFont="1" applyBorder="1" applyAlignment="1">
      <alignment/>
    </xf>
    <xf numFmtId="167" fontId="7" fillId="0" borderId="10" xfId="15" applyNumberFormat="1" applyFont="1" applyBorder="1" applyAlignment="1">
      <alignment/>
    </xf>
    <xf numFmtId="0" fontId="7" fillId="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7" fillId="0" borderId="10" xfId="15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43" fontId="7" fillId="5" borderId="0" xfId="15" applyFont="1" applyFill="1" applyBorder="1" applyAlignment="1">
      <alignment/>
    </xf>
    <xf numFmtId="167" fontId="7" fillId="5" borderId="0" xfId="15" applyNumberFormat="1" applyFont="1" applyFill="1" applyBorder="1" applyAlignment="1">
      <alignment/>
    </xf>
    <xf numFmtId="2" fontId="7" fillId="5" borderId="0" xfId="15" applyNumberFormat="1" applyFont="1" applyFill="1" applyBorder="1" applyAlignment="1">
      <alignment/>
    </xf>
    <xf numFmtId="167" fontId="0" fillId="0" borderId="0" xfId="15" applyNumberFormat="1" applyAlignment="1">
      <alignment/>
    </xf>
    <xf numFmtId="166" fontId="10" fillId="0" borderId="0" xfId="15" applyNumberFormat="1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7"/>
  <sheetViews>
    <sheetView tabSelected="1" workbookViewId="0" topLeftCell="A1">
      <selection activeCell="B1" sqref="B1:E7"/>
    </sheetView>
  </sheetViews>
  <sheetFormatPr defaultColWidth="9.140625" defaultRowHeight="12.75"/>
  <cols>
    <col min="1" max="1" width="9.140625" style="81" bestFit="1" customWidth="1"/>
    <col min="2" max="2" width="7.28125" style="81" bestFit="1" customWidth="1"/>
    <col min="3" max="3" width="14.57421875" style="83" customWidth="1"/>
    <col min="4" max="5" width="20.421875" style="82" customWidth="1"/>
    <col min="6" max="6" width="8.8515625" style="82" bestFit="1" customWidth="1"/>
    <col min="7" max="7" width="5.140625" style="82" hidden="1" customWidth="1"/>
    <col min="8" max="9" width="4.421875" style="82" hidden="1" customWidth="1"/>
    <col min="10" max="10" width="4.140625" style="82" hidden="1" customWidth="1"/>
    <col min="11" max="11" width="5.140625" style="82" hidden="1" customWidth="1"/>
    <col min="12" max="12" width="9.7109375" style="84" hidden="1" customWidth="1"/>
    <col min="13" max="13" width="9.8515625" style="85" hidden="1" customWidth="1"/>
    <col min="14" max="14" width="8.421875" style="85" hidden="1" customWidth="1"/>
    <col min="15" max="15" width="8.421875" style="85" bestFit="1" customWidth="1"/>
    <col min="16" max="16" width="3.8515625" style="82" bestFit="1" customWidth="1"/>
    <col min="17" max="17" width="5.140625" style="82" bestFit="1" customWidth="1"/>
    <col min="18" max="18" width="5.421875" style="82" bestFit="1" customWidth="1"/>
    <col min="19" max="19" width="10.140625" style="86" bestFit="1" customWidth="1"/>
    <col min="20" max="20" width="12.140625" style="86" bestFit="1" customWidth="1"/>
    <col min="21" max="16384" width="8.7109375" style="82" customWidth="1"/>
  </cols>
  <sheetData>
    <row r="1" spans="1:20" s="60" customFormat="1" ht="15.75">
      <c r="A1" s="58" t="s">
        <v>188</v>
      </c>
      <c r="B1" s="59"/>
      <c r="C1" s="60" t="s">
        <v>156</v>
      </c>
      <c r="P1" s="89" t="s">
        <v>189</v>
      </c>
      <c r="Q1" s="89"/>
      <c r="R1" s="89"/>
      <c r="S1" s="89"/>
      <c r="T1" s="89"/>
    </row>
    <row r="2" spans="1:20" s="60" customFormat="1" ht="15.75">
      <c r="A2" s="58" t="s">
        <v>74</v>
      </c>
      <c r="B2" s="58" t="s">
        <v>153</v>
      </c>
      <c r="C2" s="64" t="s">
        <v>77</v>
      </c>
      <c r="D2" s="58" t="s">
        <v>75</v>
      </c>
      <c r="E2" s="58" t="s">
        <v>76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>
        <v>1</v>
      </c>
      <c r="C3" s="80">
        <v>115341</v>
      </c>
      <c r="D3" s="78" t="s">
        <v>232</v>
      </c>
      <c r="E3" s="78" t="s">
        <v>235</v>
      </c>
      <c r="F3" s="72" t="s">
        <v>19</v>
      </c>
      <c r="G3" s="79"/>
      <c r="J3" s="60" t="e">
        <f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>IF(F3="","",IF(K3="nl",100,100*G3/K3))</f>
        <v>#DIV/0!</v>
      </c>
      <c r="M3" s="74">
        <f>IF(F3="","",INDEX(SCHRS!$A$1:$J$20,MATCH(F3,SCHRS!$B$1:$B$20,0),$E$1+5))</f>
        <v>1.208</v>
      </c>
      <c r="N3" s="74">
        <v>1</v>
      </c>
      <c r="O3" s="74">
        <f>IF(F3="","",M3*N3)</f>
        <v>1.208</v>
      </c>
      <c r="P3" s="75">
        <v>1</v>
      </c>
      <c r="Q3" s="76">
        <v>59</v>
      </c>
      <c r="R3" s="76">
        <v>16</v>
      </c>
      <c r="S3" s="77">
        <f>IF(R3="","",IF(TYPE(R3)=2,R3,(P3*60+Q3+(R3/60))))</f>
        <v>119.26666666666667</v>
      </c>
      <c r="T3" s="77">
        <f>IF(S3="","",IF(TYPE(R3)=2,S3,S3/(O3)))</f>
        <v>98.73068432671081</v>
      </c>
    </row>
    <row r="4" spans="1:20" s="60" customFormat="1" ht="15.75">
      <c r="A4" s="61">
        <f>A3+1</f>
        <v>2</v>
      </c>
      <c r="B4" s="70">
        <v>2</v>
      </c>
      <c r="C4" s="72">
        <v>117</v>
      </c>
      <c r="D4" s="72" t="s">
        <v>233</v>
      </c>
      <c r="E4" s="72"/>
      <c r="F4" s="72" t="s">
        <v>216</v>
      </c>
      <c r="G4" s="79"/>
      <c r="J4" s="60" t="e">
        <f>IF(OR(F4="",K4="nl"),"",IF(L4&lt;70,"L4",IF(L4&lt;80,"L3",IF(L4&lt;90,"L2",IF(L4&lt;100,"L1",IF(L4&gt;130,"H3",IF(L4&gt;120,"H2",IF(L4&gt;110,"H1",""))))))))</f>
        <v>#DIV/0!</v>
      </c>
      <c r="K4" s="60">
        <f>IF(F4="","",INDEX(SCHRS!$A$1:J$20,MATCH(F4,SCHRS!$B$1:$B$20,0),3))</f>
        <v>0</v>
      </c>
      <c r="L4" s="73" t="e">
        <f>IF(F4="","",IF(K4="nl",100,100*G4/K4))</f>
        <v>#DIV/0!</v>
      </c>
      <c r="M4" s="74">
        <f>IF(F4="","",INDEX(SCHRS!$A$1:$J$20,MATCH(F4,SCHRS!$B$1:$B$20,0),$E$1+5))</f>
        <v>1.068</v>
      </c>
      <c r="N4" s="74">
        <v>1</v>
      </c>
      <c r="O4" s="74">
        <f>IF(F4="","",M4*N4)</f>
        <v>1.068</v>
      </c>
      <c r="P4" s="75">
        <v>2</v>
      </c>
      <c r="Q4" s="76">
        <v>3</v>
      </c>
      <c r="R4" s="76">
        <v>46</v>
      </c>
      <c r="S4" s="77">
        <f>IF(R4="","",IF(TYPE(R4)=2,R4,(P4*60+Q4+(R4/60))))</f>
        <v>123.76666666666667</v>
      </c>
      <c r="T4" s="77">
        <f>IF(S4="","",IF(TYPE(R4)=2,S4,S4/(O4)))</f>
        <v>115.8863920099875</v>
      </c>
    </row>
    <row r="5" spans="1:20" s="60" customFormat="1" ht="15.75">
      <c r="A5" s="61">
        <f>A4+1</f>
        <v>3</v>
      </c>
      <c r="B5" s="70">
        <v>3</v>
      </c>
      <c r="C5" s="71">
        <v>67856</v>
      </c>
      <c r="D5" s="71" t="s">
        <v>234</v>
      </c>
      <c r="E5" s="71" t="s">
        <v>235</v>
      </c>
      <c r="F5" s="72" t="s">
        <v>19</v>
      </c>
      <c r="G5" s="79"/>
      <c r="J5" s="60" t="e">
        <f>IF(OR(F5="",K5="nl"),"",IF(L5&lt;70,"L4",IF(L5&lt;80,"L3",IF(L5&lt;90,"L2",IF(L5&lt;100,"L1",IF(L5&gt;130,"H3",IF(L5&gt;120,"H2",IF(L5&gt;110,"H1",""))))))))</f>
        <v>#DIV/0!</v>
      </c>
      <c r="K5" s="60">
        <f>IF(F5="","",INDEX(SCHRS!$A$1:J$20,MATCH(F5,SCHRS!$B$1:$B$20,0),3))</f>
        <v>0</v>
      </c>
      <c r="L5" s="73" t="e">
        <f>IF(F5="","",IF(K5="nl",100,100*G5/K5))</f>
        <v>#DIV/0!</v>
      </c>
      <c r="M5" s="74">
        <f>IF(F5="","",INDEX(SCHRS!$A$1:$J$20,MATCH(F5,SCHRS!$B$1:$B$20,0),$E$1+5))</f>
        <v>1.208</v>
      </c>
      <c r="N5" s="74">
        <v>1</v>
      </c>
      <c r="O5" s="74">
        <f>IF(F5="","",M5*N5)</f>
        <v>1.208</v>
      </c>
      <c r="P5" s="75">
        <v>2</v>
      </c>
      <c r="Q5" s="76">
        <v>30</v>
      </c>
      <c r="R5" s="76">
        <v>15</v>
      </c>
      <c r="S5" s="77">
        <f>IF(R5="","",IF(TYPE(R5)=2,R5,(P5*60+Q5+(R5/60))))</f>
        <v>150.25</v>
      </c>
      <c r="T5" s="77">
        <f>IF(S5="","",IF(TYPE(R5)=2,S5,S5/(O5)))</f>
        <v>124.37913907284769</v>
      </c>
    </row>
    <row r="6" spans="1:20" s="60" customFormat="1" ht="15.75">
      <c r="A6" s="61">
        <f>A5+1</f>
        <v>4</v>
      </c>
      <c r="B6" s="70">
        <v>4</v>
      </c>
      <c r="C6" s="80">
        <v>125</v>
      </c>
      <c r="D6" s="78" t="s">
        <v>231</v>
      </c>
      <c r="E6" s="78"/>
      <c r="F6" s="72" t="s">
        <v>229</v>
      </c>
      <c r="G6" s="79"/>
      <c r="J6" s="60" t="e">
        <f>IF(OR(F6="",K6="nl"),"",IF(L6&lt;70,"L4",IF(L6&lt;80,"L3",IF(L6&lt;90,"L2",IF(L6&lt;100,"L1",IF(L6&gt;130,"H3",IF(L6&gt;120,"H2",IF(L6&gt;110,"H1",""))))))))</f>
        <v>#DIV/0!</v>
      </c>
      <c r="K6" s="60">
        <f>IF(F6="","",INDEX(SCHRS!$A$1:J$20,MATCH(F6,SCHRS!$B$1:$B$20,0),3))</f>
        <v>0</v>
      </c>
      <c r="L6" s="73" t="e">
        <f>IF(F6="","",IF(K6="nl",100,100*G6/K6))</f>
        <v>#DIV/0!</v>
      </c>
      <c r="M6" s="74">
        <f>IF(F6="","",INDEX(SCHRS!$A$1:$J$20,MATCH(F6,SCHRS!$B$1:$B$20,0),$E$1+5))</f>
        <v>1.079</v>
      </c>
      <c r="N6" s="74">
        <v>1</v>
      </c>
      <c r="O6" s="74">
        <f>IF(F6="","",M6*N6)</f>
        <v>1.079</v>
      </c>
      <c r="P6" s="75">
        <v>2</v>
      </c>
      <c r="Q6" s="76">
        <v>17</v>
      </c>
      <c r="R6" s="76">
        <v>35</v>
      </c>
      <c r="S6" s="77">
        <f>IF(R6="","",IF(TYPE(R6)=2,R6,(P6*60+Q6+(R6/60))))</f>
        <v>137.58333333333334</v>
      </c>
      <c r="T6" s="77">
        <f>IF(S6="","",IF(TYPE(R6)=2,S6,S6/(O6)))</f>
        <v>127.51004016064259</v>
      </c>
    </row>
    <row r="7" spans="1:20" s="60" customFormat="1" ht="15.75">
      <c r="A7" s="61">
        <f>A6+1</f>
        <v>5</v>
      </c>
      <c r="B7" s="70">
        <v>5</v>
      </c>
      <c r="C7" s="72">
        <v>102660</v>
      </c>
      <c r="D7" s="71" t="s">
        <v>230</v>
      </c>
      <c r="E7" s="71" t="s">
        <v>235</v>
      </c>
      <c r="F7" s="72" t="s">
        <v>19</v>
      </c>
      <c r="G7" s="79"/>
      <c r="J7" s="60" t="e">
        <f>IF(OR(F7="",K7="nl"),"",IF(L7&lt;70,"L4",IF(L7&lt;80,"L3",IF(L7&lt;90,"L2",IF(L7&lt;100,"L1",IF(L7&gt;130,"H3",IF(L7&gt;120,"H2",IF(L7&gt;110,"H1",""))))))))</f>
        <v>#DIV/0!</v>
      </c>
      <c r="K7" s="60">
        <f>IF(F7="","",INDEX(SCHRS!$A$1:J$20,MATCH(F7,SCHRS!$B$1:$B$20,0),3))</f>
        <v>0</v>
      </c>
      <c r="L7" s="73" t="e">
        <f>IF(F7="","",IF(K7="nl",100,100*G7/K7))</f>
        <v>#DIV/0!</v>
      </c>
      <c r="M7" s="74">
        <f>IF(F7="","",INDEX(SCHRS!$A$1:$J$20,MATCH(F7,SCHRS!$B$1:$B$20,0),$E$1+5))</f>
        <v>1.208</v>
      </c>
      <c r="N7" s="74">
        <v>1</v>
      </c>
      <c r="O7" s="74">
        <f>IF(F7="","",M7*N7)</f>
        <v>1.208</v>
      </c>
      <c r="P7" s="75">
        <v>2</v>
      </c>
      <c r="Q7" s="76">
        <v>49</v>
      </c>
      <c r="R7" s="76">
        <v>36</v>
      </c>
      <c r="S7" s="77">
        <f>IF(R7="","",IF(TYPE(R7)=2,R7,(P7*60+Q7+(R7/60))))</f>
        <v>169.6</v>
      </c>
      <c r="T7" s="77">
        <f>IF(S7="","",IF(TYPE(R7)=2,S7,S7/(O7)))</f>
        <v>140.39735099337747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42" bestFit="1" customWidth="1"/>
    <col min="2" max="2" width="5.421875" style="42" bestFit="1" customWidth="1"/>
    <col min="3" max="3" width="14.00390625" style="42" bestFit="1" customWidth="1"/>
    <col min="4" max="4" width="12.7109375" style="42" bestFit="1" customWidth="1"/>
    <col min="5" max="5" width="5.7109375" style="42" bestFit="1" customWidth="1"/>
    <col min="6" max="6" width="6.140625" style="42" bestFit="1" customWidth="1"/>
    <col min="7" max="10" width="6.7109375" style="42" bestFit="1" customWidth="1"/>
    <col min="11" max="11" width="6.28125" style="42" bestFit="1" customWidth="1"/>
    <col min="12" max="12" width="5.28125" style="44" bestFit="1" customWidth="1"/>
    <col min="13" max="13" width="4.28125" style="44" bestFit="1" customWidth="1"/>
    <col min="14" max="16384" width="8.7109375" style="42" customWidth="1"/>
  </cols>
  <sheetData>
    <row r="1" spans="1:13" ht="12.75">
      <c r="A1" s="19" t="s">
        <v>188</v>
      </c>
      <c r="B1" s="90" t="s">
        <v>152</v>
      </c>
      <c r="C1" s="90"/>
      <c r="D1" s="90"/>
      <c r="E1" s="90"/>
      <c r="F1" s="90"/>
      <c r="G1" s="90"/>
      <c r="H1" s="90"/>
      <c r="I1" s="90"/>
      <c r="J1" s="90"/>
      <c r="K1" s="90" t="s">
        <v>190</v>
      </c>
      <c r="L1" s="90"/>
      <c r="M1" s="90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1" t="s">
        <v>5</v>
      </c>
      <c r="G2" s="21" t="s">
        <v>154</v>
      </c>
      <c r="H2" s="21" t="s">
        <v>155</v>
      </c>
      <c r="I2" s="21" t="s">
        <v>156</v>
      </c>
      <c r="J2" s="21" t="s">
        <v>157</v>
      </c>
      <c r="K2" s="21" t="s">
        <v>158</v>
      </c>
      <c r="L2" s="33" t="s">
        <v>159</v>
      </c>
      <c r="M2" s="33" t="s">
        <v>160</v>
      </c>
    </row>
    <row r="3" spans="1:13" ht="12.75">
      <c r="A3" s="22"/>
      <c r="B3" s="25"/>
      <c r="C3" s="23"/>
      <c r="D3" s="23"/>
      <c r="E3" s="24"/>
      <c r="F3" s="24"/>
      <c r="G3" s="25"/>
      <c r="H3" s="25"/>
      <c r="I3" s="25"/>
      <c r="J3" s="25"/>
      <c r="K3" s="30">
        <f aca="true" t="shared" si="0" ref="K3:K12">MAX(G3:J3)</f>
        <v>0</v>
      </c>
      <c r="L3" s="32">
        <f aca="true" t="shared" si="1" ref="L3:L12">SUM(G3:J3)</f>
        <v>0</v>
      </c>
      <c r="M3" s="32">
        <f aca="true" t="shared" si="2" ref="M3:M12">L3-K3</f>
        <v>0</v>
      </c>
    </row>
    <row r="4" spans="1:13" ht="12.75">
      <c r="A4" s="22"/>
      <c r="B4" s="25"/>
      <c r="C4" s="26"/>
      <c r="D4" s="26"/>
      <c r="E4" s="29"/>
      <c r="F4" s="28"/>
      <c r="G4" s="25"/>
      <c r="H4" s="25"/>
      <c r="I4" s="25"/>
      <c r="J4" s="25"/>
      <c r="K4" s="30">
        <f t="shared" si="0"/>
        <v>0</v>
      </c>
      <c r="L4" s="32">
        <f t="shared" si="1"/>
        <v>0</v>
      </c>
      <c r="M4" s="32">
        <f t="shared" si="2"/>
        <v>0</v>
      </c>
    </row>
    <row r="5" spans="1:13" ht="12.75">
      <c r="A5" s="22"/>
      <c r="B5" s="25"/>
      <c r="C5" s="23"/>
      <c r="D5" s="23"/>
      <c r="E5" s="24"/>
      <c r="F5" s="24"/>
      <c r="G5" s="25"/>
      <c r="H5" s="25"/>
      <c r="I5" s="25"/>
      <c r="J5" s="25"/>
      <c r="K5" s="30">
        <f t="shared" si="0"/>
        <v>0</v>
      </c>
      <c r="L5" s="32">
        <f t="shared" si="1"/>
        <v>0</v>
      </c>
      <c r="M5" s="32">
        <f t="shared" si="2"/>
        <v>0</v>
      </c>
    </row>
    <row r="6" spans="1:13" ht="12.75">
      <c r="A6" s="22"/>
      <c r="B6" s="25"/>
      <c r="C6" s="23"/>
      <c r="D6" s="23"/>
      <c r="E6" s="24"/>
      <c r="F6" s="24"/>
      <c r="G6" s="25"/>
      <c r="H6" s="25"/>
      <c r="I6" s="25"/>
      <c r="J6" s="25"/>
      <c r="K6" s="30">
        <f t="shared" si="0"/>
        <v>0</v>
      </c>
      <c r="L6" s="32">
        <f t="shared" si="1"/>
        <v>0</v>
      </c>
      <c r="M6" s="32">
        <f t="shared" si="2"/>
        <v>0</v>
      </c>
    </row>
    <row r="7" spans="1:13" ht="12.75">
      <c r="A7" s="22"/>
      <c r="B7" s="25"/>
      <c r="C7" s="23"/>
      <c r="D7" s="23"/>
      <c r="E7" s="24"/>
      <c r="F7" s="24"/>
      <c r="G7" s="25"/>
      <c r="H7" s="25"/>
      <c r="I7" s="25"/>
      <c r="J7" s="25"/>
      <c r="K7" s="30">
        <f t="shared" si="0"/>
        <v>0</v>
      </c>
      <c r="L7" s="32">
        <f t="shared" si="1"/>
        <v>0</v>
      </c>
      <c r="M7" s="32">
        <f t="shared" si="2"/>
        <v>0</v>
      </c>
    </row>
    <row r="8" spans="1:13" ht="12.75">
      <c r="A8" s="22"/>
      <c r="B8" s="25"/>
      <c r="C8" s="23"/>
      <c r="D8" s="23"/>
      <c r="E8" s="24"/>
      <c r="F8" s="24"/>
      <c r="G8" s="25"/>
      <c r="H8" s="25"/>
      <c r="I8" s="25"/>
      <c r="J8" s="25"/>
      <c r="K8" s="30">
        <f>MAX(G8:J8)</f>
        <v>0</v>
      </c>
      <c r="L8" s="32">
        <f>SUM(G8:J8)</f>
        <v>0</v>
      </c>
      <c r="M8" s="32">
        <f>L8-K8</f>
        <v>0</v>
      </c>
    </row>
    <row r="9" spans="1:13" ht="12.75">
      <c r="A9" s="22"/>
      <c r="B9" s="25"/>
      <c r="C9" s="26"/>
      <c r="D9" s="26"/>
      <c r="E9" s="27"/>
      <c r="F9" s="28"/>
      <c r="G9" s="25"/>
      <c r="H9" s="25"/>
      <c r="I9" s="25"/>
      <c r="J9" s="25"/>
      <c r="K9" s="30">
        <f t="shared" si="0"/>
        <v>0</v>
      </c>
      <c r="L9" s="32">
        <f t="shared" si="1"/>
        <v>0</v>
      </c>
      <c r="M9" s="32">
        <f t="shared" si="2"/>
        <v>0</v>
      </c>
    </row>
    <row r="10" spans="1:13" ht="12.75">
      <c r="A10" s="22"/>
      <c r="B10" s="25"/>
      <c r="C10" s="23"/>
      <c r="D10" s="23"/>
      <c r="E10" s="24"/>
      <c r="F10" s="24"/>
      <c r="G10" s="25"/>
      <c r="H10" s="25"/>
      <c r="I10" s="25"/>
      <c r="J10" s="25"/>
      <c r="K10" s="30">
        <f t="shared" si="0"/>
        <v>0</v>
      </c>
      <c r="L10" s="32">
        <f t="shared" si="1"/>
        <v>0</v>
      </c>
      <c r="M10" s="32">
        <f t="shared" si="2"/>
        <v>0</v>
      </c>
    </row>
    <row r="11" spans="1:13" ht="12.75">
      <c r="A11" s="22"/>
      <c r="B11" s="25"/>
      <c r="C11" s="23"/>
      <c r="D11" s="23"/>
      <c r="E11" s="24"/>
      <c r="F11" s="24"/>
      <c r="G11" s="25"/>
      <c r="H11" s="25"/>
      <c r="I11" s="25"/>
      <c r="J11" s="25"/>
      <c r="K11" s="30">
        <f t="shared" si="0"/>
        <v>0</v>
      </c>
      <c r="L11" s="32">
        <f t="shared" si="1"/>
        <v>0</v>
      </c>
      <c r="M11" s="32">
        <f t="shared" si="2"/>
        <v>0</v>
      </c>
    </row>
    <row r="12" spans="1:13" ht="12.75">
      <c r="A12" s="22"/>
      <c r="B12" s="25"/>
      <c r="C12" s="23"/>
      <c r="D12" s="23"/>
      <c r="E12" s="24"/>
      <c r="F12" s="24"/>
      <c r="G12" s="25"/>
      <c r="H12" s="25"/>
      <c r="I12" s="25"/>
      <c r="J12" s="25"/>
      <c r="K12" s="30">
        <f t="shared" si="0"/>
        <v>0</v>
      </c>
      <c r="L12" s="32">
        <f t="shared" si="1"/>
        <v>0</v>
      </c>
      <c r="M12" s="32">
        <f t="shared" si="2"/>
        <v>0</v>
      </c>
    </row>
    <row r="13" spans="1:13" ht="12.75">
      <c r="A13" s="22"/>
      <c r="B13" s="25"/>
      <c r="C13" s="23"/>
      <c r="D13" s="23"/>
      <c r="E13" s="24"/>
      <c r="F13" s="24"/>
      <c r="G13" s="25"/>
      <c r="H13" s="25"/>
      <c r="I13" s="25"/>
      <c r="J13" s="25"/>
      <c r="K13" s="30">
        <f>MAX(G13:J13)</f>
        <v>0</v>
      </c>
      <c r="L13" s="32">
        <f>SUM(G13:J13)</f>
        <v>0</v>
      </c>
      <c r="M13" s="32">
        <f>L13-K13</f>
        <v>0</v>
      </c>
    </row>
    <row r="14" spans="1:13" ht="12.75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30">
        <f aca="true" t="shared" si="3" ref="K14:K22">MAX(G14:J14)</f>
        <v>0</v>
      </c>
      <c r="L14" s="32">
        <f aca="true" t="shared" si="4" ref="L14:L22">SUM(G14:J14)</f>
        <v>0</v>
      </c>
      <c r="M14" s="32">
        <f aca="true" t="shared" si="5" ref="M14:M22">L14-K14</f>
        <v>0</v>
      </c>
    </row>
    <row r="15" spans="1:13" ht="12.75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30">
        <f t="shared" si="3"/>
        <v>0</v>
      </c>
      <c r="L15" s="32">
        <f t="shared" si="4"/>
        <v>0</v>
      </c>
      <c r="M15" s="32">
        <f t="shared" si="5"/>
        <v>0</v>
      </c>
    </row>
    <row r="16" spans="1:13" ht="12.75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30">
        <f t="shared" si="3"/>
        <v>0</v>
      </c>
      <c r="L16" s="32">
        <f t="shared" si="4"/>
        <v>0</v>
      </c>
      <c r="M16" s="32">
        <f t="shared" si="5"/>
        <v>0</v>
      </c>
    </row>
    <row r="17" spans="1:13" ht="12.75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30">
        <f t="shared" si="3"/>
        <v>0</v>
      </c>
      <c r="L17" s="32">
        <f t="shared" si="4"/>
        <v>0</v>
      </c>
      <c r="M17" s="32">
        <f t="shared" si="5"/>
        <v>0</v>
      </c>
    </row>
    <row r="18" spans="1:13" ht="12.75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30">
        <f t="shared" si="3"/>
        <v>0</v>
      </c>
      <c r="L18" s="32">
        <f t="shared" si="4"/>
        <v>0</v>
      </c>
      <c r="M18" s="32">
        <f t="shared" si="5"/>
        <v>0</v>
      </c>
    </row>
    <row r="19" spans="1:13" ht="12.75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30">
        <f t="shared" si="3"/>
        <v>0</v>
      </c>
      <c r="L19" s="32">
        <f t="shared" si="4"/>
        <v>0</v>
      </c>
      <c r="M19" s="32">
        <f t="shared" si="5"/>
        <v>0</v>
      </c>
    </row>
    <row r="20" spans="1:13" ht="12.75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30">
        <f t="shared" si="3"/>
        <v>0</v>
      </c>
      <c r="L20" s="32">
        <f t="shared" si="4"/>
        <v>0</v>
      </c>
      <c r="M20" s="32">
        <f t="shared" si="5"/>
        <v>0</v>
      </c>
    </row>
    <row r="21" spans="1:13" ht="12.75">
      <c r="A21" s="20"/>
      <c r="B21" s="22"/>
      <c r="C21" s="22"/>
      <c r="D21" s="22"/>
      <c r="E21" s="22"/>
      <c r="F21" s="22"/>
      <c r="G21" s="22"/>
      <c r="H21" s="22"/>
      <c r="I21" s="22"/>
      <c r="J21" s="22"/>
      <c r="K21" s="30">
        <f t="shared" si="3"/>
        <v>0</v>
      </c>
      <c r="L21" s="32">
        <f t="shared" si="4"/>
        <v>0</v>
      </c>
      <c r="M21" s="32">
        <f t="shared" si="5"/>
        <v>0</v>
      </c>
    </row>
    <row r="22" spans="1:13" ht="12.75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30">
        <f t="shared" si="3"/>
        <v>0</v>
      </c>
      <c r="L22" s="32">
        <f t="shared" si="4"/>
        <v>0</v>
      </c>
      <c r="M22" s="32">
        <f t="shared" si="5"/>
        <v>0</v>
      </c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  <row r="35" ht="12.75">
      <c r="A35" s="43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34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34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34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34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34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4.8515625" style="56" customWidth="1"/>
    <col min="2" max="2" width="12.421875" style="51" bestFit="1" customWidth="1"/>
    <col min="3" max="4" width="7.421875" style="51" customWidth="1"/>
    <col min="5" max="5" width="15.57421875" style="57" bestFit="1" customWidth="1"/>
    <col min="6" max="10" width="8.421875" style="56" bestFit="1" customWidth="1"/>
    <col min="11" max="11" width="20.421875" style="51" bestFit="1" customWidth="1"/>
    <col min="12" max="12" width="17.28125" style="51" bestFit="1" customWidth="1"/>
    <col min="13" max="16384" width="9.140625" style="51" customWidth="1"/>
  </cols>
  <sheetData>
    <row r="1" spans="1:12" ht="15">
      <c r="A1" s="45" t="s">
        <v>207</v>
      </c>
      <c r="B1" s="45" t="s">
        <v>6</v>
      </c>
      <c r="C1" s="46" t="s">
        <v>7</v>
      </c>
      <c r="D1" s="46" t="s">
        <v>8</v>
      </c>
      <c r="E1" s="47" t="s">
        <v>9</v>
      </c>
      <c r="F1" s="48" t="s">
        <v>10</v>
      </c>
      <c r="G1" s="48" t="s">
        <v>11</v>
      </c>
      <c r="H1" s="48" t="s">
        <v>11</v>
      </c>
      <c r="I1" s="48">
        <v>4</v>
      </c>
      <c r="J1" s="48" t="s">
        <v>12</v>
      </c>
      <c r="K1" s="49" t="s">
        <v>205</v>
      </c>
      <c r="L1" s="50" t="s">
        <v>206</v>
      </c>
    </row>
    <row r="2" spans="1:10" ht="15">
      <c r="A2" s="52" t="s">
        <v>162</v>
      </c>
      <c r="B2" s="52" t="s">
        <v>88</v>
      </c>
      <c r="C2" s="52" t="s">
        <v>89</v>
      </c>
      <c r="D2" s="52" t="s">
        <v>90</v>
      </c>
      <c r="E2" s="53" t="s">
        <v>0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161</v>
      </c>
    </row>
    <row r="3" spans="1:12" ht="15">
      <c r="A3" t="s">
        <v>212</v>
      </c>
      <c r="B3" t="s">
        <v>13</v>
      </c>
      <c r="C3"/>
      <c r="D3"/>
      <c r="E3" s="87">
        <v>1.018</v>
      </c>
      <c r="F3" s="87">
        <f>E3</f>
        <v>1.018</v>
      </c>
      <c r="G3" s="87">
        <f>F3</f>
        <v>1.018</v>
      </c>
      <c r="H3" s="87">
        <f>G3</f>
        <v>1.018</v>
      </c>
      <c r="I3" s="87">
        <f>H3</f>
        <v>1.018</v>
      </c>
      <c r="J3" s="87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87">
        <v>0.984</v>
      </c>
      <c r="F4" s="87">
        <f aca="true" t="shared" si="0" ref="F4:J19">E4</f>
        <v>0.984</v>
      </c>
      <c r="G4" s="87">
        <f t="shared" si="0"/>
        <v>0.984</v>
      </c>
      <c r="H4" s="87">
        <f t="shared" si="0"/>
        <v>0.984</v>
      </c>
      <c r="I4" s="87">
        <f t="shared" si="0"/>
        <v>0.984</v>
      </c>
      <c r="J4" s="87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87">
        <v>1.068</v>
      </c>
      <c r="F5" s="87">
        <f t="shared" si="0"/>
        <v>1.068</v>
      </c>
      <c r="G5" s="87">
        <f t="shared" si="0"/>
        <v>1.068</v>
      </c>
      <c r="H5" s="87">
        <f t="shared" si="0"/>
        <v>1.068</v>
      </c>
      <c r="I5" s="87">
        <f t="shared" si="0"/>
        <v>1.068</v>
      </c>
      <c r="J5" s="87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87">
        <v>1.046</v>
      </c>
      <c r="F6" s="87">
        <f t="shared" si="0"/>
        <v>1.046</v>
      </c>
      <c r="G6" s="87">
        <f t="shared" si="0"/>
        <v>1.046</v>
      </c>
      <c r="H6" s="87">
        <f t="shared" si="0"/>
        <v>1.046</v>
      </c>
      <c r="I6" s="87">
        <f t="shared" si="0"/>
        <v>1.046</v>
      </c>
      <c r="J6" s="87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87">
        <v>1.049</v>
      </c>
      <c r="F7" s="87">
        <f t="shared" si="0"/>
        <v>1.049</v>
      </c>
      <c r="G7" s="87">
        <f t="shared" si="0"/>
        <v>1.049</v>
      </c>
      <c r="H7" s="87">
        <f t="shared" si="0"/>
        <v>1.049</v>
      </c>
      <c r="I7" s="87">
        <f t="shared" si="0"/>
        <v>1.049</v>
      </c>
      <c r="J7" s="87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87">
        <v>1.028</v>
      </c>
      <c r="F8" s="87">
        <f t="shared" si="0"/>
        <v>1.028</v>
      </c>
      <c r="G8" s="87">
        <f t="shared" si="0"/>
        <v>1.028</v>
      </c>
      <c r="H8" s="87">
        <f t="shared" si="0"/>
        <v>1.028</v>
      </c>
      <c r="I8" s="87">
        <f t="shared" si="0"/>
        <v>1.028</v>
      </c>
      <c r="J8" s="87">
        <f t="shared" si="0"/>
        <v>1.028</v>
      </c>
      <c r="K8"/>
      <c r="L8"/>
    </row>
    <row r="9" spans="1:12" ht="15">
      <c r="A9" t="s">
        <v>222</v>
      </c>
      <c r="B9" t="s">
        <v>223</v>
      </c>
      <c r="C9"/>
      <c r="D9"/>
      <c r="E9" s="87">
        <v>1.067</v>
      </c>
      <c r="F9" s="87">
        <f t="shared" si="0"/>
        <v>1.067</v>
      </c>
      <c r="G9" s="87">
        <f t="shared" si="0"/>
        <v>1.067</v>
      </c>
      <c r="H9" s="87">
        <f t="shared" si="0"/>
        <v>1.067</v>
      </c>
      <c r="I9" s="87">
        <f t="shared" si="0"/>
        <v>1.067</v>
      </c>
      <c r="J9" s="87">
        <f t="shared" si="0"/>
        <v>1.067</v>
      </c>
      <c r="K9"/>
      <c r="L9"/>
    </row>
    <row r="10" spans="1:12" ht="15">
      <c r="A10" t="s">
        <v>224</v>
      </c>
      <c r="B10" t="s">
        <v>225</v>
      </c>
      <c r="C10"/>
      <c r="D10"/>
      <c r="E10" s="87">
        <v>1.05</v>
      </c>
      <c r="F10" s="87">
        <f t="shared" si="0"/>
        <v>1.05</v>
      </c>
      <c r="G10" s="87">
        <f t="shared" si="0"/>
        <v>1.05</v>
      </c>
      <c r="H10" s="87">
        <f t="shared" si="0"/>
        <v>1.05</v>
      </c>
      <c r="I10" s="87">
        <f t="shared" si="0"/>
        <v>1.05</v>
      </c>
      <c r="J10" s="87">
        <f t="shared" si="0"/>
        <v>1.05</v>
      </c>
      <c r="K10"/>
      <c r="L10"/>
    </row>
    <row r="11" spans="1:12" ht="15">
      <c r="A11" t="s">
        <v>226</v>
      </c>
      <c r="B11" t="s">
        <v>229</v>
      </c>
      <c r="C11"/>
      <c r="D11"/>
      <c r="E11" s="87">
        <v>1.079</v>
      </c>
      <c r="F11" s="87">
        <f t="shared" si="0"/>
        <v>1.079</v>
      </c>
      <c r="G11" s="87">
        <f t="shared" si="0"/>
        <v>1.079</v>
      </c>
      <c r="H11" s="87">
        <f t="shared" si="0"/>
        <v>1.079</v>
      </c>
      <c r="I11" s="87">
        <f t="shared" si="0"/>
        <v>1.079</v>
      </c>
      <c r="J11" s="87">
        <f t="shared" si="0"/>
        <v>1.079</v>
      </c>
      <c r="K11"/>
      <c r="L11"/>
    </row>
    <row r="12" spans="1:12" ht="15">
      <c r="A12" t="s">
        <v>203</v>
      </c>
      <c r="B12" t="s">
        <v>14</v>
      </c>
      <c r="C12"/>
      <c r="D12"/>
      <c r="E12" s="87">
        <v>1</v>
      </c>
      <c r="F12" s="87">
        <f t="shared" si="0"/>
        <v>1</v>
      </c>
      <c r="G12" s="87">
        <f t="shared" si="0"/>
        <v>1</v>
      </c>
      <c r="H12" s="87">
        <f t="shared" si="0"/>
        <v>1</v>
      </c>
      <c r="I12" s="87">
        <f t="shared" si="0"/>
        <v>1</v>
      </c>
      <c r="J12" s="87">
        <f t="shared" si="0"/>
        <v>1</v>
      </c>
      <c r="K12"/>
      <c r="L12"/>
    </row>
    <row r="13" spans="1:12" ht="15">
      <c r="A13" t="s">
        <v>16</v>
      </c>
      <c r="B13" t="s">
        <v>17</v>
      </c>
      <c r="C13"/>
      <c r="D13"/>
      <c r="E13" s="87">
        <v>1.426</v>
      </c>
      <c r="F13" s="87">
        <f t="shared" si="0"/>
        <v>1.426</v>
      </c>
      <c r="G13" s="87">
        <f t="shared" si="0"/>
        <v>1.426</v>
      </c>
      <c r="H13" s="87">
        <f t="shared" si="0"/>
        <v>1.426</v>
      </c>
      <c r="I13" s="87">
        <f t="shared" si="0"/>
        <v>1.426</v>
      </c>
      <c r="J13" s="87">
        <f t="shared" si="0"/>
        <v>1.426</v>
      </c>
      <c r="K13"/>
      <c r="L13"/>
    </row>
    <row r="14" spans="1:12" ht="15">
      <c r="A14" t="s">
        <v>18</v>
      </c>
      <c r="B14" t="s">
        <v>19</v>
      </c>
      <c r="C14"/>
      <c r="D14"/>
      <c r="E14" s="87">
        <v>1.208</v>
      </c>
      <c r="F14" s="87">
        <f t="shared" si="0"/>
        <v>1.208</v>
      </c>
      <c r="G14" s="87">
        <f t="shared" si="0"/>
        <v>1.208</v>
      </c>
      <c r="H14" s="87">
        <f t="shared" si="0"/>
        <v>1.208</v>
      </c>
      <c r="I14" s="87">
        <f t="shared" si="0"/>
        <v>1.208</v>
      </c>
      <c r="J14" s="87">
        <f t="shared" si="0"/>
        <v>1.208</v>
      </c>
      <c r="K14"/>
      <c r="L14"/>
    </row>
    <row r="15" spans="1:12" ht="15">
      <c r="A15" t="s">
        <v>227</v>
      </c>
      <c r="B15" t="s">
        <v>20</v>
      </c>
      <c r="C15"/>
      <c r="D15"/>
      <c r="E15" s="87">
        <v>1.209</v>
      </c>
      <c r="F15" s="87">
        <f t="shared" si="0"/>
        <v>1.209</v>
      </c>
      <c r="G15" s="87">
        <f t="shared" si="0"/>
        <v>1.209</v>
      </c>
      <c r="H15" s="87">
        <f t="shared" si="0"/>
        <v>1.209</v>
      </c>
      <c r="I15" s="87">
        <f t="shared" si="0"/>
        <v>1.209</v>
      </c>
      <c r="J15" s="87">
        <f t="shared" si="0"/>
        <v>1.209</v>
      </c>
      <c r="K15"/>
      <c r="L15"/>
    </row>
    <row r="16" spans="1:12" ht="15">
      <c r="A16" t="s">
        <v>208</v>
      </c>
      <c r="B16" t="s">
        <v>21</v>
      </c>
      <c r="C16"/>
      <c r="D16"/>
      <c r="E16" s="87">
        <v>1.1</v>
      </c>
      <c r="F16" s="87">
        <f t="shared" si="0"/>
        <v>1.1</v>
      </c>
      <c r="G16" s="87">
        <f t="shared" si="0"/>
        <v>1.1</v>
      </c>
      <c r="H16" s="87">
        <f t="shared" si="0"/>
        <v>1.1</v>
      </c>
      <c r="I16" s="87">
        <f t="shared" si="0"/>
        <v>1.1</v>
      </c>
      <c r="J16" s="87">
        <f t="shared" si="0"/>
        <v>1.1</v>
      </c>
      <c r="K16"/>
      <c r="L16"/>
    </row>
    <row r="17" spans="1:12" ht="15">
      <c r="A17" t="s">
        <v>204</v>
      </c>
      <c r="B17" t="s">
        <v>209</v>
      </c>
      <c r="C17"/>
      <c r="D17"/>
      <c r="E17" s="87">
        <v>1.09</v>
      </c>
      <c r="F17" s="87">
        <f t="shared" si="0"/>
        <v>1.09</v>
      </c>
      <c r="G17" s="87">
        <f t="shared" si="0"/>
        <v>1.09</v>
      </c>
      <c r="H17" s="87">
        <f t="shared" si="0"/>
        <v>1.09</v>
      </c>
      <c r="I17" s="87">
        <f t="shared" si="0"/>
        <v>1.09</v>
      </c>
      <c r="J17" s="87">
        <f t="shared" si="0"/>
        <v>1.09</v>
      </c>
      <c r="K17"/>
      <c r="L17"/>
    </row>
    <row r="18" spans="1:12" ht="15">
      <c r="A18" t="s">
        <v>22</v>
      </c>
      <c r="B18" t="s">
        <v>23</v>
      </c>
      <c r="C18"/>
      <c r="D18"/>
      <c r="E18" s="87">
        <v>1.254</v>
      </c>
      <c r="F18" s="87">
        <f t="shared" si="0"/>
        <v>1.254</v>
      </c>
      <c r="G18" s="87">
        <f t="shared" si="0"/>
        <v>1.254</v>
      </c>
      <c r="H18" s="87">
        <f t="shared" si="0"/>
        <v>1.254</v>
      </c>
      <c r="I18" s="87">
        <f t="shared" si="0"/>
        <v>1.254</v>
      </c>
      <c r="J18" s="87">
        <f t="shared" si="0"/>
        <v>1.254</v>
      </c>
      <c r="K18"/>
      <c r="L18"/>
    </row>
    <row r="19" spans="1:12" ht="15">
      <c r="A19" t="s">
        <v>24</v>
      </c>
      <c r="B19" t="s">
        <v>228</v>
      </c>
      <c r="C19"/>
      <c r="D19"/>
      <c r="E19" s="87">
        <v>1.509</v>
      </c>
      <c r="F19" s="87">
        <f t="shared" si="0"/>
        <v>1.509</v>
      </c>
      <c r="G19" s="87">
        <f t="shared" si="0"/>
        <v>1.509</v>
      </c>
      <c r="H19" s="87">
        <f t="shared" si="0"/>
        <v>1.509</v>
      </c>
      <c r="I19" s="87">
        <f t="shared" si="0"/>
        <v>1.509</v>
      </c>
      <c r="J19" s="87">
        <f t="shared" si="0"/>
        <v>1.509</v>
      </c>
      <c r="K19"/>
      <c r="L19"/>
    </row>
    <row r="20" spans="1:12" ht="15.75">
      <c r="A20" s="55" t="s">
        <v>211</v>
      </c>
      <c r="B20" s="55" t="s">
        <v>15</v>
      </c>
      <c r="C20" s="55"/>
      <c r="D20" s="55"/>
      <c r="E20" s="57">
        <f>K20/L20</f>
        <v>1.1298076923076923</v>
      </c>
      <c r="F20" s="87">
        <f>E20</f>
        <v>1.1298076923076923</v>
      </c>
      <c r="G20" s="87">
        <f>F20</f>
        <v>1.1298076923076923</v>
      </c>
      <c r="H20" s="87">
        <f>G20</f>
        <v>1.1298076923076923</v>
      </c>
      <c r="I20" s="87">
        <f>H20</f>
        <v>1.1298076923076923</v>
      </c>
      <c r="J20" s="87">
        <f>I20</f>
        <v>1.1298076923076923</v>
      </c>
      <c r="K20" s="88">
        <v>70.5</v>
      </c>
      <c r="L20" s="55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5" bestFit="1" customWidth="1"/>
    <col min="10" max="10" width="3.8515625" style="35" bestFit="1" customWidth="1"/>
    <col min="11" max="11" width="4.00390625" style="35" bestFit="1" customWidth="1"/>
  </cols>
  <sheetData>
    <row r="1" spans="2:11" ht="12.75">
      <c r="B1" s="40" t="s">
        <v>195</v>
      </c>
      <c r="C1" s="39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41" t="s">
        <v>83</v>
      </c>
      <c r="J1" s="31" t="s">
        <v>73</v>
      </c>
      <c r="K1" s="31" t="s">
        <v>84</v>
      </c>
    </row>
    <row r="2" spans="1:11" ht="12.75">
      <c r="A2" s="18">
        <v>1</v>
      </c>
      <c r="B2" s="36">
        <v>0.4996527777777778</v>
      </c>
      <c r="C2" s="36">
        <v>0.6403125</v>
      </c>
      <c r="D2" s="36">
        <f>C2-B2</f>
        <v>0.14065972222222217</v>
      </c>
      <c r="E2" s="37">
        <f>D2</f>
        <v>0.14065972222222217</v>
      </c>
      <c r="F2">
        <f>I2/24</f>
        <v>0.125</v>
      </c>
      <c r="G2">
        <f>J2/60/24</f>
        <v>0.015277777777777777</v>
      </c>
      <c r="H2" s="37">
        <f>E2-F2-G2</f>
        <v>0.00038194444444439486</v>
      </c>
      <c r="I2" s="38">
        <f>ROUNDDOWN($D2*24,0)</f>
        <v>3</v>
      </c>
      <c r="J2" s="38">
        <f>ROUNDDOWN(($D2*24-I2)*60,0)</f>
        <v>22</v>
      </c>
      <c r="K2" s="38">
        <f>H2*60*60*24</f>
        <v>32.999999999995715</v>
      </c>
    </row>
    <row r="3" spans="1:8" ht="12.75">
      <c r="A3" s="18">
        <v>2</v>
      </c>
      <c r="E3" s="37"/>
      <c r="F3" s="37"/>
      <c r="G3" s="37"/>
      <c r="H3" s="37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2021-06-11T14:06:22Z</dcterms:modified>
  <cp:category/>
  <cp:version/>
  <cp:contentType/>
  <cp:contentStatus/>
</cp:coreProperties>
</file>